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BDEFFMIMP01VFL.IBSH.LOCAL\Users\MI001836\Documents\Website Dateien\Vorhaltekosten\"/>
    </mc:Choice>
  </mc:AlternateContent>
  <bookViews>
    <workbookView xWindow="0" yWindow="0" windowWidth="3180" windowHeight="630"/>
  </bookViews>
  <sheets>
    <sheet name="Übersicht" sheetId="1" r:id="rId1"/>
    <sheet name="Liegenschaft 1" sheetId="2" r:id="rId2"/>
    <sheet name="Liegenschaft 2" sheetId="27" r:id="rId3"/>
    <sheet name="Liegenschaft 3" sheetId="28" r:id="rId4"/>
    <sheet name="Liegenschaft 4" sheetId="29" r:id="rId5"/>
    <sheet name="Liegenschaft 5" sheetId="30" r:id="rId6"/>
    <sheet name="Liegenschaft 6" sheetId="31" r:id="rId7"/>
    <sheet name="Liegenschaft 7" sheetId="32" r:id="rId8"/>
    <sheet name="Liegenschaft 8" sheetId="33" r:id="rId9"/>
    <sheet name="Liegenschaft 9" sheetId="34" r:id="rId10"/>
    <sheet name="Liegenschaft 10" sheetId="35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30" l="1"/>
  <c r="J33" i="30"/>
  <c r="J25" i="30"/>
  <c r="J51" i="31"/>
  <c r="J33" i="31"/>
  <c r="J25" i="31"/>
  <c r="J51" i="32"/>
  <c r="J33" i="32"/>
  <c r="J25" i="32"/>
  <c r="J51" i="33"/>
  <c r="J33" i="33"/>
  <c r="J25" i="33"/>
  <c r="J51" i="34"/>
  <c r="J33" i="34"/>
  <c r="J25" i="34"/>
  <c r="J51" i="29"/>
  <c r="J33" i="29"/>
  <c r="J25" i="29"/>
  <c r="J16" i="29"/>
  <c r="J17" i="29"/>
  <c r="J51" i="28"/>
  <c r="J33" i="28"/>
  <c r="J25" i="28"/>
  <c r="J51" i="27"/>
  <c r="J33" i="27"/>
  <c r="J25" i="27"/>
  <c r="D32" i="2"/>
  <c r="I45" i="35" l="1"/>
  <c r="H45" i="35"/>
  <c r="G45" i="35"/>
  <c r="F45" i="35"/>
  <c r="F48" i="35" s="1"/>
  <c r="F49" i="35" s="1"/>
  <c r="E45" i="35"/>
  <c r="D45" i="35"/>
  <c r="K44" i="35"/>
  <c r="J44" i="35"/>
  <c r="K43" i="35"/>
  <c r="J43" i="35"/>
  <c r="K42" i="35"/>
  <c r="J42" i="35"/>
  <c r="K41" i="35"/>
  <c r="J41" i="35"/>
  <c r="K40" i="35"/>
  <c r="J40" i="35"/>
  <c r="K39" i="35"/>
  <c r="J39" i="35"/>
  <c r="K38" i="35"/>
  <c r="J38" i="35"/>
  <c r="K37" i="35"/>
  <c r="J37" i="35"/>
  <c r="J45" i="35" s="1"/>
  <c r="F32" i="35"/>
  <c r="F33" i="35" s="1"/>
  <c r="I22" i="35"/>
  <c r="K53" i="35" s="1"/>
  <c r="H22" i="35"/>
  <c r="G22" i="35"/>
  <c r="F22" i="35"/>
  <c r="E22" i="35"/>
  <c r="D22" i="35"/>
  <c r="J21" i="35"/>
  <c r="I17" i="35"/>
  <c r="H17" i="35"/>
  <c r="G17" i="35"/>
  <c r="F17" i="35"/>
  <c r="E17" i="35"/>
  <c r="D17" i="35"/>
  <c r="I16" i="35"/>
  <c r="H16" i="35"/>
  <c r="G16" i="35"/>
  <c r="F16" i="35"/>
  <c r="E16" i="35"/>
  <c r="J16" i="35" s="1"/>
  <c r="D16" i="35"/>
  <c r="K15" i="35"/>
  <c r="J15" i="35"/>
  <c r="K14" i="35"/>
  <c r="J14" i="35"/>
  <c r="I45" i="34"/>
  <c r="H45" i="34"/>
  <c r="G45" i="34"/>
  <c r="F45" i="34"/>
  <c r="F48" i="34" s="1"/>
  <c r="F49" i="34" s="1"/>
  <c r="E45" i="34"/>
  <c r="D45" i="34"/>
  <c r="K44" i="34"/>
  <c r="J44" i="34"/>
  <c r="K43" i="34"/>
  <c r="J43" i="34"/>
  <c r="K42" i="34"/>
  <c r="J42" i="34"/>
  <c r="K41" i="34"/>
  <c r="J41" i="34"/>
  <c r="K40" i="34"/>
  <c r="J40" i="34"/>
  <c r="K39" i="34"/>
  <c r="J39" i="34"/>
  <c r="K38" i="34"/>
  <c r="J38" i="34"/>
  <c r="K37" i="34"/>
  <c r="J37" i="34"/>
  <c r="I33" i="34"/>
  <c r="H33" i="34"/>
  <c r="G33" i="34"/>
  <c r="F33" i="34"/>
  <c r="E33" i="34"/>
  <c r="D33" i="34"/>
  <c r="K33" i="34"/>
  <c r="I32" i="34"/>
  <c r="H32" i="34"/>
  <c r="G32" i="34"/>
  <c r="F32" i="34"/>
  <c r="J32" i="34" s="1"/>
  <c r="E32" i="34"/>
  <c r="D32" i="34"/>
  <c r="I22" i="34"/>
  <c r="H22" i="34"/>
  <c r="G22" i="34"/>
  <c r="F22" i="34"/>
  <c r="E22" i="34"/>
  <c r="K53" i="34" s="1"/>
  <c r="D22" i="34"/>
  <c r="J21" i="34"/>
  <c r="I17" i="34"/>
  <c r="H17" i="34"/>
  <c r="G17" i="34"/>
  <c r="F17" i="34"/>
  <c r="E17" i="34"/>
  <c r="D17" i="34"/>
  <c r="I16" i="34"/>
  <c r="H16" i="34"/>
  <c r="G16" i="34"/>
  <c r="F16" i="34"/>
  <c r="E16" i="34"/>
  <c r="D16" i="34"/>
  <c r="K16" i="34" s="1"/>
  <c r="J16" i="34"/>
  <c r="K15" i="34"/>
  <c r="J15" i="34"/>
  <c r="K14" i="34"/>
  <c r="K17" i="34" s="1"/>
  <c r="J14" i="34"/>
  <c r="J17" i="34" s="1"/>
  <c r="I45" i="33"/>
  <c r="H45" i="33"/>
  <c r="G45" i="33"/>
  <c r="F45" i="33"/>
  <c r="F48" i="33" s="1"/>
  <c r="F49" i="33" s="1"/>
  <c r="E45" i="33"/>
  <c r="D45" i="33"/>
  <c r="K45" i="33" s="1"/>
  <c r="K44" i="33"/>
  <c r="J44" i="33"/>
  <c r="K43" i="33"/>
  <c r="J43" i="33"/>
  <c r="K42" i="33"/>
  <c r="J42" i="33"/>
  <c r="K41" i="33"/>
  <c r="J41" i="33"/>
  <c r="K40" i="33"/>
  <c r="J40" i="33"/>
  <c r="K39" i="33"/>
  <c r="J39" i="33"/>
  <c r="K38" i="33"/>
  <c r="J38" i="33"/>
  <c r="K37" i="33"/>
  <c r="J37" i="33"/>
  <c r="I33" i="33"/>
  <c r="H33" i="33"/>
  <c r="G33" i="33"/>
  <c r="F33" i="33"/>
  <c r="E33" i="33"/>
  <c r="D33" i="33"/>
  <c r="K33" i="33"/>
  <c r="I32" i="33"/>
  <c r="H32" i="33"/>
  <c r="G32" i="33"/>
  <c r="F32" i="33"/>
  <c r="J32" i="33" s="1"/>
  <c r="E32" i="33"/>
  <c r="D32" i="33"/>
  <c r="I22" i="33"/>
  <c r="H22" i="33"/>
  <c r="G22" i="33"/>
  <c r="F22" i="33"/>
  <c r="E22" i="33"/>
  <c r="K53" i="33" s="1"/>
  <c r="D22" i="33"/>
  <c r="J21" i="33"/>
  <c r="I17" i="33"/>
  <c r="H17" i="33"/>
  <c r="G17" i="33"/>
  <c r="F17" i="33"/>
  <c r="E17" i="33"/>
  <c r="D17" i="33"/>
  <c r="I16" i="33"/>
  <c r="H16" i="33"/>
  <c r="G16" i="33"/>
  <c r="F16" i="33"/>
  <c r="E16" i="33"/>
  <c r="D16" i="33"/>
  <c r="K16" i="33" s="1"/>
  <c r="J16" i="33"/>
  <c r="K15" i="33"/>
  <c r="J15" i="33"/>
  <c r="K14" i="33"/>
  <c r="K17" i="33" s="1"/>
  <c r="J14" i="33"/>
  <c r="J17" i="33" s="1"/>
  <c r="I45" i="32"/>
  <c r="H45" i="32"/>
  <c r="G45" i="32"/>
  <c r="F45" i="32"/>
  <c r="F48" i="32" s="1"/>
  <c r="F49" i="32" s="1"/>
  <c r="E45" i="32"/>
  <c r="D45" i="32"/>
  <c r="K44" i="32"/>
  <c r="J44" i="32"/>
  <c r="K43" i="32"/>
  <c r="J43" i="32"/>
  <c r="K42" i="32"/>
  <c r="J42" i="32"/>
  <c r="K41" i="32"/>
  <c r="J41" i="32"/>
  <c r="K40" i="32"/>
  <c r="J40" i="32"/>
  <c r="K39" i="32"/>
  <c r="J39" i="32"/>
  <c r="K38" i="32"/>
  <c r="J38" i="32"/>
  <c r="K37" i="32"/>
  <c r="J37" i="32"/>
  <c r="J45" i="32" s="1"/>
  <c r="I33" i="32"/>
  <c r="H33" i="32"/>
  <c r="G33" i="32"/>
  <c r="F33" i="32"/>
  <c r="E33" i="32"/>
  <c r="K33" i="32" s="1"/>
  <c r="D33" i="32"/>
  <c r="I32" i="32"/>
  <c r="H32" i="32"/>
  <c r="G32" i="32"/>
  <c r="F32" i="32"/>
  <c r="E32" i="32"/>
  <c r="D32" i="32"/>
  <c r="J32" i="32" s="1"/>
  <c r="I22" i="32"/>
  <c r="H22" i="32"/>
  <c r="G22" i="32"/>
  <c r="F22" i="32"/>
  <c r="E22" i="32"/>
  <c r="D22" i="32"/>
  <c r="K53" i="32"/>
  <c r="J21" i="32"/>
  <c r="I17" i="32"/>
  <c r="H17" i="32"/>
  <c r="G17" i="32"/>
  <c r="F17" i="32"/>
  <c r="E17" i="32"/>
  <c r="D17" i="32"/>
  <c r="I16" i="32"/>
  <c r="H16" i="32"/>
  <c r="G16" i="32"/>
  <c r="F16" i="32"/>
  <c r="E16" i="32"/>
  <c r="K16" i="32" s="1"/>
  <c r="D16" i="32"/>
  <c r="K15" i="32"/>
  <c r="J15" i="32"/>
  <c r="K14" i="32"/>
  <c r="K17" i="32" s="1"/>
  <c r="J14" i="32"/>
  <c r="J17" i="32" s="1"/>
  <c r="I45" i="31"/>
  <c r="H45" i="31"/>
  <c r="G45" i="31"/>
  <c r="F45" i="31"/>
  <c r="F48" i="31" s="1"/>
  <c r="F49" i="31" s="1"/>
  <c r="E45" i="31"/>
  <c r="K45" i="31" s="1"/>
  <c r="D45" i="31"/>
  <c r="K44" i="31"/>
  <c r="J44" i="31"/>
  <c r="K43" i="31"/>
  <c r="J43" i="31"/>
  <c r="K42" i="31"/>
  <c r="J42" i="31"/>
  <c r="K41" i="31"/>
  <c r="J41" i="31"/>
  <c r="K40" i="31"/>
  <c r="J40" i="31"/>
  <c r="K39" i="31"/>
  <c r="J39" i="31"/>
  <c r="K38" i="31"/>
  <c r="J38" i="31"/>
  <c r="K37" i="31"/>
  <c r="J37" i="31"/>
  <c r="I33" i="31"/>
  <c r="H33" i="31"/>
  <c r="G33" i="31"/>
  <c r="F33" i="31"/>
  <c r="E33" i="31"/>
  <c r="D33" i="31"/>
  <c r="K33" i="31" s="1"/>
  <c r="I32" i="31"/>
  <c r="H32" i="31"/>
  <c r="G32" i="31"/>
  <c r="F32" i="31"/>
  <c r="E32" i="31"/>
  <c r="D32" i="31"/>
  <c r="J32" i="31"/>
  <c r="I22" i="31"/>
  <c r="H22" i="31"/>
  <c r="G22" i="31"/>
  <c r="F22" i="31"/>
  <c r="K53" i="31" s="1"/>
  <c r="E22" i="31"/>
  <c r="D22" i="31"/>
  <c r="J21" i="31"/>
  <c r="I17" i="31"/>
  <c r="H17" i="31"/>
  <c r="G17" i="31"/>
  <c r="F17" i="31"/>
  <c r="E17" i="31"/>
  <c r="D17" i="31"/>
  <c r="I16" i="31"/>
  <c r="H16" i="31"/>
  <c r="G16" i="31"/>
  <c r="F16" i="31"/>
  <c r="E16" i="31"/>
  <c r="D16" i="31"/>
  <c r="J16" i="31" s="1"/>
  <c r="K15" i="31"/>
  <c r="J15" i="31"/>
  <c r="K14" i="31"/>
  <c r="K17" i="31" s="1"/>
  <c r="J14" i="31"/>
  <c r="J17" i="31" s="1"/>
  <c r="I45" i="30"/>
  <c r="H45" i="30"/>
  <c r="G45" i="30"/>
  <c r="F45" i="30"/>
  <c r="F48" i="30" s="1"/>
  <c r="F49" i="30" s="1"/>
  <c r="E45" i="30"/>
  <c r="D45" i="30"/>
  <c r="K44" i="30"/>
  <c r="J44" i="30"/>
  <c r="K43" i="30"/>
  <c r="J43" i="30"/>
  <c r="K42" i="30"/>
  <c r="J42" i="30"/>
  <c r="K41" i="30"/>
  <c r="J41" i="30"/>
  <c r="K40" i="30"/>
  <c r="J40" i="30"/>
  <c r="K39" i="30"/>
  <c r="J39" i="30"/>
  <c r="K38" i="30"/>
  <c r="J38" i="30"/>
  <c r="K37" i="30"/>
  <c r="J37" i="30"/>
  <c r="J45" i="30" s="1"/>
  <c r="I33" i="30"/>
  <c r="H33" i="30"/>
  <c r="G33" i="30"/>
  <c r="F33" i="30"/>
  <c r="E33" i="30"/>
  <c r="K33" i="30" s="1"/>
  <c r="D33" i="30"/>
  <c r="I32" i="30"/>
  <c r="H32" i="30"/>
  <c r="G32" i="30"/>
  <c r="F32" i="30"/>
  <c r="E32" i="30"/>
  <c r="D32" i="30"/>
  <c r="J32" i="30" s="1"/>
  <c r="I22" i="30"/>
  <c r="H22" i="30"/>
  <c r="G22" i="30"/>
  <c r="F22" i="30"/>
  <c r="E22" i="30"/>
  <c r="D22" i="30"/>
  <c r="K53" i="30"/>
  <c r="J21" i="30"/>
  <c r="I17" i="30"/>
  <c r="H17" i="30"/>
  <c r="G17" i="30"/>
  <c r="F17" i="30"/>
  <c r="E17" i="30"/>
  <c r="D17" i="30"/>
  <c r="I16" i="30"/>
  <c r="H16" i="30"/>
  <c r="G16" i="30"/>
  <c r="F16" i="30"/>
  <c r="E16" i="30"/>
  <c r="K16" i="30" s="1"/>
  <c r="D16" i="30"/>
  <c r="K15" i="30"/>
  <c r="J15" i="30"/>
  <c r="K14" i="30"/>
  <c r="K17" i="30" s="1"/>
  <c r="J14" i="30"/>
  <c r="J17" i="30" s="1"/>
  <c r="I45" i="29"/>
  <c r="H45" i="29"/>
  <c r="G45" i="29"/>
  <c r="F45" i="29"/>
  <c r="F48" i="29" s="1"/>
  <c r="F49" i="29" s="1"/>
  <c r="E45" i="29"/>
  <c r="K45" i="29" s="1"/>
  <c r="D45" i="29"/>
  <c r="K44" i="29"/>
  <c r="J44" i="29"/>
  <c r="K43" i="29"/>
  <c r="J43" i="29"/>
  <c r="K42" i="29"/>
  <c r="J42" i="29"/>
  <c r="K41" i="29"/>
  <c r="J41" i="29"/>
  <c r="K40" i="29"/>
  <c r="J40" i="29"/>
  <c r="K39" i="29"/>
  <c r="J39" i="29"/>
  <c r="K38" i="29"/>
  <c r="J38" i="29"/>
  <c r="K37" i="29"/>
  <c r="J37" i="29"/>
  <c r="I33" i="29"/>
  <c r="H33" i="29"/>
  <c r="G33" i="29"/>
  <c r="F33" i="29"/>
  <c r="E33" i="29"/>
  <c r="D33" i="29"/>
  <c r="I32" i="29"/>
  <c r="H32" i="29"/>
  <c r="G32" i="29"/>
  <c r="F32" i="29"/>
  <c r="E32" i="29"/>
  <c r="D32" i="29"/>
  <c r="I22" i="29"/>
  <c r="H22" i="29"/>
  <c r="G22" i="29"/>
  <c r="F22" i="29"/>
  <c r="E22" i="29"/>
  <c r="D22" i="29"/>
  <c r="K53" i="29" s="1"/>
  <c r="J21" i="29"/>
  <c r="I17" i="29"/>
  <c r="H17" i="29"/>
  <c r="G17" i="29"/>
  <c r="F17" i="29"/>
  <c r="E17" i="29"/>
  <c r="D17" i="29"/>
  <c r="I16" i="29"/>
  <c r="H16" i="29"/>
  <c r="G16" i="29"/>
  <c r="F16" i="29"/>
  <c r="E16" i="29"/>
  <c r="D16" i="29"/>
  <c r="K16" i="29"/>
  <c r="K15" i="29"/>
  <c r="J15" i="29"/>
  <c r="K14" i="29"/>
  <c r="K17" i="29" s="1"/>
  <c r="J14" i="29"/>
  <c r="I45" i="28"/>
  <c r="H45" i="28"/>
  <c r="G45" i="28"/>
  <c r="G48" i="28" s="1"/>
  <c r="G49" i="28" s="1"/>
  <c r="F45" i="28"/>
  <c r="F48" i="28" s="1"/>
  <c r="F49" i="28" s="1"/>
  <c r="E45" i="28"/>
  <c r="D45" i="28"/>
  <c r="K44" i="28"/>
  <c r="J44" i="28"/>
  <c r="K43" i="28"/>
  <c r="J43" i="28"/>
  <c r="K42" i="28"/>
  <c r="J42" i="28"/>
  <c r="K41" i="28"/>
  <c r="J41" i="28"/>
  <c r="K40" i="28"/>
  <c r="J40" i="28"/>
  <c r="K39" i="28"/>
  <c r="J39" i="28"/>
  <c r="K38" i="28"/>
  <c r="J38" i="28"/>
  <c r="K37" i="28"/>
  <c r="J37" i="28"/>
  <c r="I33" i="28"/>
  <c r="H33" i="28"/>
  <c r="G33" i="28"/>
  <c r="F33" i="28"/>
  <c r="E33" i="28"/>
  <c r="D33" i="28"/>
  <c r="I32" i="28"/>
  <c r="H32" i="28"/>
  <c r="G32" i="28"/>
  <c r="F32" i="28"/>
  <c r="J32" i="28" s="1"/>
  <c r="E32" i="28"/>
  <c r="D32" i="28"/>
  <c r="I22" i="28"/>
  <c r="H22" i="28"/>
  <c r="G22" i="28"/>
  <c r="F22" i="28"/>
  <c r="E22" i="28"/>
  <c r="K53" i="28" s="1"/>
  <c r="D22" i="28"/>
  <c r="J21" i="28"/>
  <c r="I17" i="28"/>
  <c r="H17" i="28"/>
  <c r="G17" i="28"/>
  <c r="F17" i="28"/>
  <c r="E17" i="28"/>
  <c r="D17" i="28"/>
  <c r="I16" i="28"/>
  <c r="H16" i="28"/>
  <c r="G16" i="28"/>
  <c r="F16" i="28"/>
  <c r="E16" i="28"/>
  <c r="D16" i="28"/>
  <c r="K16" i="28" s="1"/>
  <c r="J16" i="28"/>
  <c r="K15" i="28"/>
  <c r="J15" i="28"/>
  <c r="K14" i="28"/>
  <c r="K17" i="28" s="1"/>
  <c r="J14" i="28"/>
  <c r="J17" i="28" s="1"/>
  <c r="I45" i="2"/>
  <c r="H45" i="2"/>
  <c r="G45" i="2"/>
  <c r="F45" i="2"/>
  <c r="E45" i="2"/>
  <c r="D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I22" i="2"/>
  <c r="H22" i="2"/>
  <c r="G22" i="2"/>
  <c r="F22" i="2"/>
  <c r="E22" i="2"/>
  <c r="D22" i="2"/>
  <c r="J21" i="2"/>
  <c r="I17" i="2"/>
  <c r="H17" i="2"/>
  <c r="G17" i="2"/>
  <c r="F17" i="2"/>
  <c r="E17" i="2"/>
  <c r="D17" i="2"/>
  <c r="I16" i="2"/>
  <c r="H16" i="2"/>
  <c r="G16" i="2"/>
  <c r="F16" i="2"/>
  <c r="E16" i="2"/>
  <c r="D16" i="2"/>
  <c r="K15" i="2"/>
  <c r="J15" i="2"/>
  <c r="K14" i="2"/>
  <c r="J14" i="2"/>
  <c r="I45" i="27"/>
  <c r="H45" i="27"/>
  <c r="G45" i="27"/>
  <c r="F45" i="27"/>
  <c r="F48" i="27" s="1"/>
  <c r="F49" i="27" s="1"/>
  <c r="E45" i="27"/>
  <c r="D45" i="27"/>
  <c r="K44" i="27"/>
  <c r="J44" i="27"/>
  <c r="K43" i="27"/>
  <c r="J43" i="27"/>
  <c r="K42" i="27"/>
  <c r="J42" i="27"/>
  <c r="K41" i="27"/>
  <c r="J41" i="27"/>
  <c r="K40" i="27"/>
  <c r="J40" i="27"/>
  <c r="K39" i="27"/>
  <c r="J39" i="27"/>
  <c r="K38" i="27"/>
  <c r="J38" i="27"/>
  <c r="K37" i="27"/>
  <c r="J37" i="27"/>
  <c r="J45" i="27" s="1"/>
  <c r="I33" i="27"/>
  <c r="H33" i="27"/>
  <c r="G33" i="27"/>
  <c r="F33" i="27"/>
  <c r="E33" i="27"/>
  <c r="D33" i="27"/>
  <c r="I32" i="27"/>
  <c r="H32" i="27"/>
  <c r="G32" i="27"/>
  <c r="F32" i="27"/>
  <c r="E32" i="27"/>
  <c r="D32" i="27"/>
  <c r="I22" i="27"/>
  <c r="H22" i="27"/>
  <c r="G22" i="27"/>
  <c r="F22" i="27"/>
  <c r="E22" i="27"/>
  <c r="K53" i="27" s="1"/>
  <c r="D22" i="27"/>
  <c r="J21" i="27"/>
  <c r="I17" i="27"/>
  <c r="H17" i="27"/>
  <c r="G17" i="27"/>
  <c r="F17" i="27"/>
  <c r="E17" i="27"/>
  <c r="D17" i="27"/>
  <c r="I16" i="27"/>
  <c r="H16" i="27"/>
  <c r="G16" i="27"/>
  <c r="F16" i="27"/>
  <c r="E16" i="27"/>
  <c r="D16" i="27"/>
  <c r="K15" i="27"/>
  <c r="J15" i="27"/>
  <c r="K14" i="27"/>
  <c r="K17" i="27" s="1"/>
  <c r="J14" i="27"/>
  <c r="E35" i="1"/>
  <c r="E36" i="1"/>
  <c r="E37" i="1"/>
  <c r="E38" i="1"/>
  <c r="E39" i="1"/>
  <c r="E40" i="1"/>
  <c r="E34" i="1"/>
  <c r="E33" i="1"/>
  <c r="F27" i="1"/>
  <c r="E20" i="1"/>
  <c r="C32" i="35"/>
  <c r="I32" i="35" s="1"/>
  <c r="I33" i="35" s="1"/>
  <c r="C32" i="34"/>
  <c r="C32" i="33"/>
  <c r="C32" i="32"/>
  <c r="C32" i="31"/>
  <c r="C32" i="30"/>
  <c r="C32" i="29"/>
  <c r="C32" i="28"/>
  <c r="G32" i="35" l="1"/>
  <c r="G33" i="35" s="1"/>
  <c r="D32" i="35"/>
  <c r="D33" i="35" s="1"/>
  <c r="H32" i="35"/>
  <c r="H33" i="35" s="1"/>
  <c r="E32" i="35"/>
  <c r="E33" i="35" s="1"/>
  <c r="J17" i="35"/>
  <c r="K17" i="35"/>
  <c r="J16" i="30"/>
  <c r="K16" i="31"/>
  <c r="J45" i="31"/>
  <c r="J16" i="32"/>
  <c r="E23" i="32"/>
  <c r="I23" i="33"/>
  <c r="D38" i="1"/>
  <c r="J45" i="33"/>
  <c r="E23" i="34"/>
  <c r="J45" i="34"/>
  <c r="K16" i="35"/>
  <c r="E23" i="35"/>
  <c r="J45" i="29"/>
  <c r="J45" i="28"/>
  <c r="D34" i="1"/>
  <c r="D40" i="1"/>
  <c r="I23" i="27"/>
  <c r="D36" i="1"/>
  <c r="F48" i="2"/>
  <c r="F49" i="2" s="1"/>
  <c r="K17" i="2"/>
  <c r="J16" i="2"/>
  <c r="J22" i="2"/>
  <c r="G48" i="2"/>
  <c r="G49" i="2" s="1"/>
  <c r="J45" i="2"/>
  <c r="D41" i="1" s="1"/>
  <c r="K53" i="2"/>
  <c r="J17" i="2"/>
  <c r="K16" i="2"/>
  <c r="E46" i="35"/>
  <c r="E47" i="35" s="1"/>
  <c r="E24" i="35"/>
  <c r="E25" i="35" s="1"/>
  <c r="I23" i="35"/>
  <c r="K45" i="35"/>
  <c r="J22" i="35"/>
  <c r="F23" i="35"/>
  <c r="G48" i="35"/>
  <c r="G49" i="35" s="1"/>
  <c r="G23" i="35"/>
  <c r="D48" i="35"/>
  <c r="D49" i="35" s="1"/>
  <c r="H48" i="35"/>
  <c r="H49" i="35" s="1"/>
  <c r="D23" i="35"/>
  <c r="H23" i="35"/>
  <c r="E48" i="35"/>
  <c r="E49" i="35" s="1"/>
  <c r="I48" i="35"/>
  <c r="I49" i="35" s="1"/>
  <c r="E46" i="34"/>
  <c r="E47" i="34" s="1"/>
  <c r="E24" i="34"/>
  <c r="E25" i="34" s="1"/>
  <c r="I23" i="34"/>
  <c r="K45" i="34"/>
  <c r="J22" i="34"/>
  <c r="F23" i="34"/>
  <c r="G48" i="34"/>
  <c r="G49" i="34" s="1"/>
  <c r="G23" i="34"/>
  <c r="D48" i="34"/>
  <c r="D49" i="34" s="1"/>
  <c r="H48" i="34"/>
  <c r="H49" i="34" s="1"/>
  <c r="D23" i="34"/>
  <c r="H23" i="34"/>
  <c r="E48" i="34"/>
  <c r="E49" i="34" s="1"/>
  <c r="I48" i="34"/>
  <c r="I49" i="34" s="1"/>
  <c r="I46" i="33"/>
  <c r="I47" i="33" s="1"/>
  <c r="I24" i="33"/>
  <c r="I25" i="33" s="1"/>
  <c r="E23" i="33"/>
  <c r="J22" i="33"/>
  <c r="F23" i="33"/>
  <c r="G48" i="33"/>
  <c r="G49" i="33" s="1"/>
  <c r="G23" i="33"/>
  <c r="D48" i="33"/>
  <c r="D49" i="33" s="1"/>
  <c r="H48" i="33"/>
  <c r="H49" i="33" s="1"/>
  <c r="D23" i="33"/>
  <c r="H23" i="33"/>
  <c r="E48" i="33"/>
  <c r="E49" i="33" s="1"/>
  <c r="I48" i="33"/>
  <c r="I49" i="33" s="1"/>
  <c r="E46" i="32"/>
  <c r="E47" i="32" s="1"/>
  <c r="E24" i="32"/>
  <c r="E25" i="32" s="1"/>
  <c r="I23" i="32"/>
  <c r="K45" i="32"/>
  <c r="J22" i="32"/>
  <c r="F23" i="32"/>
  <c r="G48" i="32"/>
  <c r="G49" i="32" s="1"/>
  <c r="G23" i="32"/>
  <c r="D48" i="32"/>
  <c r="D49" i="32" s="1"/>
  <c r="H48" i="32"/>
  <c r="H49" i="32" s="1"/>
  <c r="D23" i="32"/>
  <c r="H23" i="32"/>
  <c r="E48" i="32"/>
  <c r="E49" i="32" s="1"/>
  <c r="I48" i="32"/>
  <c r="I49" i="32" s="1"/>
  <c r="E23" i="31"/>
  <c r="J22" i="31"/>
  <c r="F23" i="31"/>
  <c r="G48" i="31"/>
  <c r="G49" i="31" s="1"/>
  <c r="I23" i="31"/>
  <c r="D39" i="1"/>
  <c r="G23" i="31"/>
  <c r="D48" i="31"/>
  <c r="D49" i="31" s="1"/>
  <c r="H48" i="31"/>
  <c r="H49" i="31" s="1"/>
  <c r="D23" i="31"/>
  <c r="H23" i="31"/>
  <c r="E48" i="31"/>
  <c r="E49" i="31" s="1"/>
  <c r="I48" i="31"/>
  <c r="I49" i="31" s="1"/>
  <c r="E23" i="30"/>
  <c r="K45" i="30"/>
  <c r="J22" i="30"/>
  <c r="G23" i="30"/>
  <c r="D48" i="30"/>
  <c r="D49" i="30" s="1"/>
  <c r="H48" i="30"/>
  <c r="H49" i="30" s="1"/>
  <c r="I23" i="30"/>
  <c r="F23" i="30"/>
  <c r="G48" i="30"/>
  <c r="G49" i="30" s="1"/>
  <c r="D23" i="30"/>
  <c r="H23" i="30"/>
  <c r="E48" i="30"/>
  <c r="E49" i="30" s="1"/>
  <c r="I48" i="30"/>
  <c r="I49" i="30" s="1"/>
  <c r="K33" i="28"/>
  <c r="K33" i="29"/>
  <c r="J32" i="29"/>
  <c r="J22" i="29"/>
  <c r="F23" i="29"/>
  <c r="G48" i="29"/>
  <c r="G49" i="29" s="1"/>
  <c r="I23" i="29"/>
  <c r="D35" i="1"/>
  <c r="G23" i="29"/>
  <c r="D48" i="29"/>
  <c r="D49" i="29" s="1"/>
  <c r="H48" i="29"/>
  <c r="H49" i="29" s="1"/>
  <c r="E23" i="29"/>
  <c r="D23" i="29"/>
  <c r="H23" i="29"/>
  <c r="E48" i="29"/>
  <c r="E49" i="29" s="1"/>
  <c r="I48" i="29"/>
  <c r="I49" i="29" s="1"/>
  <c r="E23" i="28"/>
  <c r="E41" i="1"/>
  <c r="J22" i="28"/>
  <c r="F23" i="28"/>
  <c r="G23" i="28"/>
  <c r="D48" i="28"/>
  <c r="D49" i="28" s="1"/>
  <c r="H48" i="28"/>
  <c r="H49" i="28" s="1"/>
  <c r="I23" i="28"/>
  <c r="K45" i="28"/>
  <c r="D23" i="28"/>
  <c r="H23" i="28"/>
  <c r="E48" i="28"/>
  <c r="E49" i="28" s="1"/>
  <c r="I48" i="28"/>
  <c r="I49" i="28" s="1"/>
  <c r="I23" i="2"/>
  <c r="K45" i="2"/>
  <c r="F23" i="2"/>
  <c r="G23" i="2"/>
  <c r="G46" i="2" s="1"/>
  <c r="D48" i="2"/>
  <c r="D49" i="2" s="1"/>
  <c r="H48" i="2"/>
  <c r="H49" i="2" s="1"/>
  <c r="E23" i="2"/>
  <c r="D37" i="1"/>
  <c r="D23" i="2"/>
  <c r="H23" i="2"/>
  <c r="E48" i="2"/>
  <c r="E49" i="2" s="1"/>
  <c r="I48" i="2"/>
  <c r="I49" i="2" s="1"/>
  <c r="J16" i="27"/>
  <c r="K16" i="27"/>
  <c r="J17" i="27"/>
  <c r="J32" i="27"/>
  <c r="K33" i="27"/>
  <c r="I46" i="27"/>
  <c r="I47" i="27" s="1"/>
  <c r="I50" i="27" s="1"/>
  <c r="I51" i="27" s="1"/>
  <c r="I24" i="27"/>
  <c r="I25" i="27" s="1"/>
  <c r="E23" i="27"/>
  <c r="K45" i="27"/>
  <c r="J22" i="27"/>
  <c r="F23" i="27"/>
  <c r="G48" i="27"/>
  <c r="G49" i="27" s="1"/>
  <c r="G23" i="27"/>
  <c r="D48" i="27"/>
  <c r="D49" i="27" s="1"/>
  <c r="H48" i="27"/>
  <c r="H49" i="27" s="1"/>
  <c r="D33" i="1"/>
  <c r="D23" i="27"/>
  <c r="H23" i="27"/>
  <c r="E48" i="27"/>
  <c r="E49" i="27" s="1"/>
  <c r="I48" i="27"/>
  <c r="I49" i="27" s="1"/>
  <c r="J33" i="35" l="1"/>
  <c r="K33" i="35" s="1"/>
  <c r="J32" i="35"/>
  <c r="J53" i="2"/>
  <c r="D24" i="35"/>
  <c r="D25" i="35" s="1"/>
  <c r="D46" i="35"/>
  <c r="D47" i="35" s="1"/>
  <c r="D50" i="35" s="1"/>
  <c r="D51" i="35" s="1"/>
  <c r="F24" i="35"/>
  <c r="F25" i="35" s="1"/>
  <c r="F46" i="35"/>
  <c r="F47" i="35" s="1"/>
  <c r="F50" i="35" s="1"/>
  <c r="F51" i="35" s="1"/>
  <c r="G24" i="35"/>
  <c r="G25" i="35" s="1"/>
  <c r="G46" i="35"/>
  <c r="G47" i="35" s="1"/>
  <c r="G50" i="35" s="1"/>
  <c r="G51" i="35" s="1"/>
  <c r="I46" i="35"/>
  <c r="I47" i="35" s="1"/>
  <c r="I50" i="35" s="1"/>
  <c r="I51" i="35" s="1"/>
  <c r="J51" i="35" s="1"/>
  <c r="I24" i="35"/>
  <c r="I25" i="35" s="1"/>
  <c r="J25" i="35" s="1"/>
  <c r="J23" i="35"/>
  <c r="J48" i="35"/>
  <c r="J49" i="35"/>
  <c r="H24" i="35"/>
  <c r="H25" i="35" s="1"/>
  <c r="H46" i="35"/>
  <c r="H47" i="35" s="1"/>
  <c r="H50" i="35" s="1"/>
  <c r="H51" i="35" s="1"/>
  <c r="J53" i="35"/>
  <c r="E50" i="35"/>
  <c r="E51" i="35" s="1"/>
  <c r="J23" i="34"/>
  <c r="D24" i="34"/>
  <c r="D25" i="34" s="1"/>
  <c r="D46" i="34"/>
  <c r="D47" i="34" s="1"/>
  <c r="D50" i="34" s="1"/>
  <c r="D51" i="34" s="1"/>
  <c r="J49" i="34"/>
  <c r="J48" i="34"/>
  <c r="F24" i="34"/>
  <c r="F25" i="34" s="1"/>
  <c r="F46" i="34"/>
  <c r="F47" i="34" s="1"/>
  <c r="F50" i="34" s="1"/>
  <c r="F51" i="34" s="1"/>
  <c r="I46" i="34"/>
  <c r="I47" i="34" s="1"/>
  <c r="I50" i="34" s="1"/>
  <c r="I51" i="34" s="1"/>
  <c r="I24" i="34"/>
  <c r="I25" i="34" s="1"/>
  <c r="E50" i="34"/>
  <c r="E51" i="34" s="1"/>
  <c r="H24" i="34"/>
  <c r="H25" i="34" s="1"/>
  <c r="H46" i="34"/>
  <c r="H47" i="34" s="1"/>
  <c r="H50" i="34" s="1"/>
  <c r="H51" i="34" s="1"/>
  <c r="G24" i="34"/>
  <c r="G25" i="34" s="1"/>
  <c r="G46" i="34"/>
  <c r="G47" i="34" s="1"/>
  <c r="G50" i="34" s="1"/>
  <c r="G51" i="34" s="1"/>
  <c r="J53" i="34"/>
  <c r="H24" i="33"/>
  <c r="H25" i="33" s="1"/>
  <c r="H46" i="33"/>
  <c r="H47" i="33" s="1"/>
  <c r="H50" i="33" s="1"/>
  <c r="H51" i="33" s="1"/>
  <c r="F46" i="33"/>
  <c r="F47" i="33" s="1"/>
  <c r="F50" i="33" s="1"/>
  <c r="F51" i="33" s="1"/>
  <c r="F24" i="33"/>
  <c r="F25" i="33" s="1"/>
  <c r="D24" i="33"/>
  <c r="D25" i="33" s="1"/>
  <c r="D46" i="33"/>
  <c r="D47" i="33" s="1"/>
  <c r="D50" i="33" s="1"/>
  <c r="D51" i="33" s="1"/>
  <c r="J23" i="33"/>
  <c r="J53" i="33"/>
  <c r="I50" i="33"/>
  <c r="I51" i="33" s="1"/>
  <c r="G24" i="33"/>
  <c r="G25" i="33" s="1"/>
  <c r="G46" i="33"/>
  <c r="G47" i="33" s="1"/>
  <c r="G50" i="33" s="1"/>
  <c r="G51" i="33" s="1"/>
  <c r="J48" i="33"/>
  <c r="J49" i="33"/>
  <c r="E46" i="33"/>
  <c r="E47" i="33" s="1"/>
  <c r="E50" i="33" s="1"/>
  <c r="E51" i="33" s="1"/>
  <c r="E24" i="33"/>
  <c r="E25" i="33" s="1"/>
  <c r="D24" i="32"/>
  <c r="D25" i="32" s="1"/>
  <c r="D46" i="32"/>
  <c r="D47" i="32" s="1"/>
  <c r="D50" i="32" s="1"/>
  <c r="D51" i="32" s="1"/>
  <c r="J23" i="32"/>
  <c r="I46" i="32"/>
  <c r="I47" i="32" s="1"/>
  <c r="I50" i="32" s="1"/>
  <c r="I51" i="32" s="1"/>
  <c r="I24" i="32"/>
  <c r="I25" i="32" s="1"/>
  <c r="G24" i="32"/>
  <c r="G25" i="32" s="1"/>
  <c r="G46" i="32"/>
  <c r="G47" i="32" s="1"/>
  <c r="G50" i="32" s="1"/>
  <c r="G51" i="32" s="1"/>
  <c r="J53" i="32"/>
  <c r="E50" i="32"/>
  <c r="E51" i="32" s="1"/>
  <c r="F46" i="32"/>
  <c r="F47" i="32" s="1"/>
  <c r="F50" i="32" s="1"/>
  <c r="F51" i="32" s="1"/>
  <c r="F24" i="32"/>
  <c r="F25" i="32" s="1"/>
  <c r="H24" i="32"/>
  <c r="H25" i="32" s="1"/>
  <c r="H46" i="32"/>
  <c r="H47" i="32" s="1"/>
  <c r="H50" i="32" s="1"/>
  <c r="H51" i="32" s="1"/>
  <c r="J48" i="32"/>
  <c r="J49" i="32"/>
  <c r="J53" i="31"/>
  <c r="G24" i="31"/>
  <c r="G25" i="31" s="1"/>
  <c r="G46" i="31"/>
  <c r="G47" i="31" s="1"/>
  <c r="G50" i="31" s="1"/>
  <c r="G51" i="31" s="1"/>
  <c r="I46" i="31"/>
  <c r="I47" i="31" s="1"/>
  <c r="I50" i="31" s="1"/>
  <c r="I51" i="31" s="1"/>
  <c r="I24" i="31"/>
  <c r="I25" i="31" s="1"/>
  <c r="J49" i="31"/>
  <c r="J48" i="31"/>
  <c r="H24" i="31"/>
  <c r="H25" i="31" s="1"/>
  <c r="H46" i="31"/>
  <c r="H47" i="31" s="1"/>
  <c r="H50" i="31" s="1"/>
  <c r="H51" i="31" s="1"/>
  <c r="F24" i="31"/>
  <c r="F25" i="31" s="1"/>
  <c r="F46" i="31"/>
  <c r="F47" i="31" s="1"/>
  <c r="F50" i="31" s="1"/>
  <c r="F51" i="31" s="1"/>
  <c r="E46" i="31"/>
  <c r="E47" i="31" s="1"/>
  <c r="E50" i="31" s="1"/>
  <c r="E51" i="31" s="1"/>
  <c r="E24" i="31"/>
  <c r="E25" i="31" s="1"/>
  <c r="D24" i="31"/>
  <c r="D25" i="31" s="1"/>
  <c r="D46" i="31"/>
  <c r="D47" i="31" s="1"/>
  <c r="D50" i="31" s="1"/>
  <c r="D51" i="31" s="1"/>
  <c r="J23" i="31"/>
  <c r="D24" i="30"/>
  <c r="D25" i="30" s="1"/>
  <c r="D46" i="30"/>
  <c r="D47" i="30" s="1"/>
  <c r="D50" i="30" s="1"/>
  <c r="D51" i="30" s="1"/>
  <c r="F24" i="30"/>
  <c r="F25" i="30" s="1"/>
  <c r="F46" i="30"/>
  <c r="F47" i="30" s="1"/>
  <c r="F50" i="30" s="1"/>
  <c r="F51" i="30" s="1"/>
  <c r="J23" i="30"/>
  <c r="I46" i="30"/>
  <c r="I47" i="30" s="1"/>
  <c r="I50" i="30" s="1"/>
  <c r="I51" i="30" s="1"/>
  <c r="I24" i="30"/>
  <c r="I25" i="30" s="1"/>
  <c r="J48" i="30"/>
  <c r="J49" i="30"/>
  <c r="E46" i="30"/>
  <c r="E47" i="30" s="1"/>
  <c r="E50" i="30" s="1"/>
  <c r="E51" i="30" s="1"/>
  <c r="E24" i="30"/>
  <c r="E25" i="30" s="1"/>
  <c r="H24" i="30"/>
  <c r="H25" i="30" s="1"/>
  <c r="H46" i="30"/>
  <c r="H47" i="30" s="1"/>
  <c r="H50" i="30" s="1"/>
  <c r="H51" i="30" s="1"/>
  <c r="G24" i="30"/>
  <c r="G25" i="30" s="1"/>
  <c r="G46" i="30"/>
  <c r="G47" i="30" s="1"/>
  <c r="G50" i="30" s="1"/>
  <c r="G51" i="30" s="1"/>
  <c r="J53" i="30"/>
  <c r="H24" i="29"/>
  <c r="H25" i="29" s="1"/>
  <c r="H46" i="29"/>
  <c r="H47" i="29" s="1"/>
  <c r="H50" i="29" s="1"/>
  <c r="H51" i="29" s="1"/>
  <c r="J49" i="29"/>
  <c r="J48" i="29"/>
  <c r="I46" i="29"/>
  <c r="I47" i="29" s="1"/>
  <c r="I50" i="29" s="1"/>
  <c r="I51" i="29" s="1"/>
  <c r="I24" i="29"/>
  <c r="I25" i="29" s="1"/>
  <c r="D24" i="29"/>
  <c r="D25" i="29" s="1"/>
  <c r="D46" i="29"/>
  <c r="D47" i="29" s="1"/>
  <c r="D50" i="29" s="1"/>
  <c r="D51" i="29" s="1"/>
  <c r="J23" i="29"/>
  <c r="G24" i="29"/>
  <c r="G25" i="29" s="1"/>
  <c r="G46" i="29"/>
  <c r="G47" i="29" s="1"/>
  <c r="G50" i="29" s="1"/>
  <c r="G51" i="29" s="1"/>
  <c r="F46" i="29"/>
  <c r="F47" i="29" s="1"/>
  <c r="F50" i="29" s="1"/>
  <c r="F51" i="29" s="1"/>
  <c r="F24" i="29"/>
  <c r="F25" i="29" s="1"/>
  <c r="E46" i="29"/>
  <c r="E47" i="29" s="1"/>
  <c r="E50" i="29" s="1"/>
  <c r="E51" i="29" s="1"/>
  <c r="E24" i="29"/>
  <c r="E25" i="29" s="1"/>
  <c r="J53" i="29"/>
  <c r="D24" i="28"/>
  <c r="D25" i="28" s="1"/>
  <c r="D46" i="28"/>
  <c r="D47" i="28" s="1"/>
  <c r="D50" i="28" s="1"/>
  <c r="D51" i="28" s="1"/>
  <c r="J23" i="28"/>
  <c r="J53" i="28"/>
  <c r="I46" i="28"/>
  <c r="I47" i="28" s="1"/>
  <c r="I50" i="28" s="1"/>
  <c r="I51" i="28" s="1"/>
  <c r="I24" i="28"/>
  <c r="I25" i="28" s="1"/>
  <c r="F24" i="28"/>
  <c r="F25" i="28" s="1"/>
  <c r="F46" i="28"/>
  <c r="F47" i="28" s="1"/>
  <c r="F50" i="28" s="1"/>
  <c r="F51" i="28" s="1"/>
  <c r="J48" i="28"/>
  <c r="G46" i="28"/>
  <c r="G47" i="28" s="1"/>
  <c r="G50" i="28" s="1"/>
  <c r="G51" i="28" s="1"/>
  <c r="G24" i="28"/>
  <c r="G25" i="28" s="1"/>
  <c r="J49" i="28"/>
  <c r="H24" i="28"/>
  <c r="H25" i="28" s="1"/>
  <c r="H46" i="28"/>
  <c r="H47" i="28" s="1"/>
  <c r="H50" i="28" s="1"/>
  <c r="H51" i="28" s="1"/>
  <c r="E46" i="28"/>
  <c r="E47" i="28" s="1"/>
  <c r="E50" i="28" s="1"/>
  <c r="E51" i="28" s="1"/>
  <c r="E24" i="28"/>
  <c r="E25" i="28" s="1"/>
  <c r="H24" i="2"/>
  <c r="H25" i="2" s="1"/>
  <c r="H46" i="2"/>
  <c r="H47" i="2" s="1"/>
  <c r="H50" i="2" s="1"/>
  <c r="H51" i="2" s="1"/>
  <c r="E46" i="2"/>
  <c r="E47" i="2" s="1"/>
  <c r="E50" i="2" s="1"/>
  <c r="E51" i="2" s="1"/>
  <c r="E24" i="2"/>
  <c r="E25" i="2" s="1"/>
  <c r="F24" i="2"/>
  <c r="F25" i="2" s="1"/>
  <c r="F46" i="2"/>
  <c r="F47" i="2" s="1"/>
  <c r="F50" i="2" s="1"/>
  <c r="F51" i="2" s="1"/>
  <c r="D24" i="2"/>
  <c r="D25" i="2" s="1"/>
  <c r="D46" i="2"/>
  <c r="D47" i="2" s="1"/>
  <c r="D50" i="2" s="1"/>
  <c r="D51" i="2" s="1"/>
  <c r="G24" i="2"/>
  <c r="G25" i="2" s="1"/>
  <c r="G47" i="2"/>
  <c r="G50" i="2" s="1"/>
  <c r="G51" i="2" s="1"/>
  <c r="J23" i="2"/>
  <c r="I46" i="2"/>
  <c r="I47" i="2" s="1"/>
  <c r="I50" i="2" s="1"/>
  <c r="I51" i="2" s="1"/>
  <c r="I24" i="2"/>
  <c r="I25" i="2" s="1"/>
  <c r="J48" i="2"/>
  <c r="J49" i="2"/>
  <c r="H24" i="27"/>
  <c r="H25" i="27" s="1"/>
  <c r="H46" i="27"/>
  <c r="H47" i="27" s="1"/>
  <c r="H50" i="27" s="1"/>
  <c r="H51" i="27" s="1"/>
  <c r="G24" i="27"/>
  <c r="G25" i="27" s="1"/>
  <c r="G46" i="27"/>
  <c r="G47" i="27" s="1"/>
  <c r="G50" i="27" s="1"/>
  <c r="G51" i="27" s="1"/>
  <c r="J53" i="27"/>
  <c r="E46" i="27"/>
  <c r="E47" i="27" s="1"/>
  <c r="E50" i="27" s="1"/>
  <c r="E51" i="27" s="1"/>
  <c r="E24" i="27"/>
  <c r="E25" i="27" s="1"/>
  <c r="D24" i="27"/>
  <c r="D25" i="27" s="1"/>
  <c r="D46" i="27"/>
  <c r="D47" i="27" s="1"/>
  <c r="D50" i="27" s="1"/>
  <c r="D51" i="27" s="1"/>
  <c r="J48" i="27"/>
  <c r="J49" i="27"/>
  <c r="J23" i="27"/>
  <c r="F24" i="27"/>
  <c r="F25" i="27" s="1"/>
  <c r="F46" i="27"/>
  <c r="F47" i="27" s="1"/>
  <c r="F50" i="27" s="1"/>
  <c r="F51" i="27" s="1"/>
  <c r="C32" i="27"/>
  <c r="D20" i="1"/>
  <c r="E14" i="1"/>
  <c r="D14" i="1"/>
  <c r="D13" i="1"/>
  <c r="J25" i="2" l="1"/>
  <c r="J51" i="2"/>
  <c r="D47" i="1" s="1"/>
  <c r="J24" i="35"/>
  <c r="J46" i="35"/>
  <c r="J46" i="34"/>
  <c r="J24" i="34"/>
  <c r="J46" i="33"/>
  <c r="J24" i="33"/>
  <c r="J24" i="32"/>
  <c r="J46" i="32"/>
  <c r="J46" i="31"/>
  <c r="J24" i="31"/>
  <c r="J24" i="30"/>
  <c r="J46" i="30"/>
  <c r="J24" i="29"/>
  <c r="J46" i="29"/>
  <c r="J46" i="28"/>
  <c r="J24" i="28"/>
  <c r="J46" i="2"/>
  <c r="J24" i="2"/>
  <c r="J46" i="27"/>
  <c r="J24" i="27"/>
  <c r="D15" i="1"/>
  <c r="E13" i="1"/>
  <c r="K25" i="35" l="1"/>
  <c r="J47" i="35"/>
  <c r="J47" i="34"/>
  <c r="K25" i="34"/>
  <c r="J47" i="33"/>
  <c r="K25" i="33"/>
  <c r="J47" i="32"/>
  <c r="K25" i="32"/>
  <c r="J47" i="31"/>
  <c r="K25" i="31"/>
  <c r="K25" i="30"/>
  <c r="J47" i="30"/>
  <c r="K25" i="29"/>
  <c r="J47" i="29"/>
  <c r="J47" i="28"/>
  <c r="K25" i="28"/>
  <c r="K25" i="2"/>
  <c r="J47" i="2"/>
  <c r="K25" i="27"/>
  <c r="J47" i="27"/>
  <c r="E44" i="1"/>
  <c r="D21" i="1"/>
  <c r="E49" i="1"/>
  <c r="E22" i="1"/>
  <c r="D22" i="1"/>
  <c r="D44" i="1"/>
  <c r="D49" i="1"/>
  <c r="J50" i="35" l="1"/>
  <c r="J55" i="35"/>
  <c r="K54" i="35"/>
  <c r="J50" i="34"/>
  <c r="J55" i="34"/>
  <c r="K54" i="34"/>
  <c r="J50" i="33"/>
  <c r="J55" i="33"/>
  <c r="K54" i="33"/>
  <c r="J50" i="32"/>
  <c r="J55" i="32"/>
  <c r="K54" i="32"/>
  <c r="J50" i="31"/>
  <c r="J55" i="31"/>
  <c r="K54" i="31"/>
  <c r="J50" i="30"/>
  <c r="J55" i="30"/>
  <c r="K54" i="30"/>
  <c r="J50" i="29"/>
  <c r="J55" i="29"/>
  <c r="K54" i="29"/>
  <c r="J50" i="28"/>
  <c r="J55" i="28"/>
  <c r="K54" i="28"/>
  <c r="J50" i="2"/>
  <c r="J50" i="27"/>
  <c r="J55" i="27"/>
  <c r="K54" i="27"/>
  <c r="E42" i="1"/>
  <c r="D45" i="1"/>
  <c r="E45" i="1"/>
  <c r="D23" i="1"/>
  <c r="E23" i="1" s="1"/>
  <c r="D24" i="1"/>
  <c r="E43" i="1"/>
  <c r="D42" i="1"/>
  <c r="K51" i="35" l="1"/>
  <c r="J54" i="35"/>
  <c r="K55" i="35" s="1"/>
  <c r="K51" i="34"/>
  <c r="J54" i="34"/>
  <c r="K55" i="34" s="1"/>
  <c r="K51" i="33"/>
  <c r="J54" i="33"/>
  <c r="K55" i="33" s="1"/>
  <c r="K51" i="32"/>
  <c r="J54" i="32"/>
  <c r="K55" i="32" s="1"/>
  <c r="K51" i="31"/>
  <c r="J54" i="31"/>
  <c r="K55" i="31" s="1"/>
  <c r="K51" i="30"/>
  <c r="J54" i="30"/>
  <c r="K55" i="30" s="1"/>
  <c r="K51" i="29"/>
  <c r="J54" i="29"/>
  <c r="K55" i="29" s="1"/>
  <c r="K51" i="28"/>
  <c r="J54" i="28"/>
  <c r="K55" i="28" s="1"/>
  <c r="K51" i="2"/>
  <c r="K51" i="27"/>
  <c r="J54" i="27"/>
  <c r="K55" i="27" s="1"/>
  <c r="E24" i="1"/>
  <c r="E46" i="1"/>
  <c r="D43" i="1"/>
  <c r="D46" i="1" l="1"/>
  <c r="E47" i="1" l="1"/>
  <c r="C32" i="2" l="1"/>
  <c r="H32" i="2" l="1"/>
  <c r="H33" i="2" s="1"/>
  <c r="D33" i="2"/>
  <c r="G32" i="2"/>
  <c r="G33" i="2" s="1"/>
  <c r="F32" i="2"/>
  <c r="F33" i="2" s="1"/>
  <c r="E32" i="2"/>
  <c r="E33" i="2" s="1"/>
  <c r="I32" i="2"/>
  <c r="I33" i="2" s="1"/>
  <c r="E16" i="1"/>
  <c r="D16" i="1"/>
  <c r="J33" i="2" l="1"/>
  <c r="J32" i="2"/>
  <c r="J54" i="2" s="1"/>
  <c r="K55" i="2" s="1"/>
  <c r="K54" i="2"/>
  <c r="E21" i="1"/>
  <c r="K33" i="2" l="1"/>
  <c r="J55" i="2"/>
  <c r="F33" i="1"/>
  <c r="F20" i="1"/>
  <c r="F21" i="1" l="1"/>
  <c r="E28" i="1" l="1"/>
  <c r="F40" i="1"/>
  <c r="F39" i="1"/>
  <c r="F38" i="1"/>
  <c r="F37" i="1"/>
  <c r="F36" i="1"/>
  <c r="F35" i="1"/>
  <c r="F34" i="1"/>
  <c r="F22" i="1"/>
  <c r="F23" i="1" l="1"/>
  <c r="F42" i="1"/>
  <c r="F16" i="1"/>
  <c r="E15" i="1"/>
  <c r="F15" i="1" s="1"/>
  <c r="D28" i="1" l="1"/>
  <c r="F28" i="1" s="1"/>
  <c r="E50" i="1"/>
  <c r="F47" i="1"/>
  <c r="F49" i="1"/>
  <c r="D29" i="1"/>
  <c r="F41" i="1"/>
  <c r="F24" i="1"/>
  <c r="F46" i="1" l="1"/>
  <c r="E29" i="1"/>
  <c r="F29" i="1" s="1"/>
  <c r="D51" i="1"/>
  <c r="D50" i="1"/>
  <c r="F44" i="1"/>
  <c r="E51" i="1" l="1"/>
  <c r="F50" i="1"/>
  <c r="F43" i="1" l="1"/>
  <c r="F51" i="1" l="1"/>
  <c r="F45" i="1"/>
</calcChain>
</file>

<file path=xl/comments1.xml><?xml version="1.0" encoding="utf-8"?>
<comments xmlns="http://schemas.openxmlformats.org/spreadsheetml/2006/main">
  <authors>
    <author>Bergmann, Ute (Innenministerium)</author>
    <author>Grallert, Lukas (Sozialministerium)</author>
  </authors>
  <commentList>
    <comment ref="A14" authorId="0" shapeId="0">
      <text>
        <r>
          <rPr>
            <b/>
            <sz val="9"/>
            <color indexed="81"/>
            <rFont val="Segoe UI"/>
            <family val="2"/>
          </rPr>
          <t>Bergmann, Ute (Innenministerium):</t>
        </r>
        <r>
          <rPr>
            <sz val="9"/>
            <color indexed="81"/>
            <rFont val="Segoe UI"/>
            <family val="2"/>
          </rPr>
          <t xml:space="preserve">
hier sollte es heißen: "tagesgenau berechnete freie, belegbare Plätze" </t>
        </r>
      </text>
    </comment>
    <comment ref="D16" authorId="1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2" authorId="1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3" authorId="1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8" authorId="1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42" authorId="1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3" authorId="1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4" authorId="1" shapeId="0">
      <text>
        <r>
          <rPr>
            <sz val="9"/>
            <color indexed="81"/>
            <rFont val="Segoe UI"/>
            <family val="2"/>
          </rPr>
          <t>Tatsächliche Kosten für den Leerstandsanteil nach Leerstand in Prozent</t>
        </r>
      </text>
    </comment>
    <comment ref="A45" authorId="1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Ausgaben" bis 75%</t>
        </r>
      </text>
    </comment>
    <comment ref="A46" authorId="1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</commentList>
</comments>
</file>

<file path=xl/comments10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11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2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3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4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5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6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7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8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9.xml><?xml version="1.0" encoding="utf-8"?>
<comments xmlns="http://schemas.openxmlformats.org/spreadsheetml/2006/main">
  <authors>
    <author>Grallert, Lukas (Sozialministerium)</author>
  </authors>
  <commentList>
    <comment ref="J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F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H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sharedStrings.xml><?xml version="1.0" encoding="utf-8"?>
<sst xmlns="http://schemas.openxmlformats.org/spreadsheetml/2006/main" count="722" uniqueCount="84">
  <si>
    <t>Kostenaufstellung</t>
  </si>
  <si>
    <t>Vorhalteaufwand</t>
  </si>
  <si>
    <t>Liegenschaft 1</t>
  </si>
  <si>
    <t>Angaben zur Liegenschaft 1</t>
  </si>
  <si>
    <t>Straße, Hausnummer</t>
  </si>
  <si>
    <t>PLZ, Ort</t>
  </si>
  <si>
    <t>Eigentümer*in</t>
  </si>
  <si>
    <t>Kapazität (Plätze) der Unterkunft</t>
  </si>
  <si>
    <t>Ausgaben für Bewirtschaftung und Unterhaltung während des Leerstandes</t>
  </si>
  <si>
    <t>Position</t>
  </si>
  <si>
    <t>Freie, belegbare Plätze</t>
  </si>
  <si>
    <t>Leerstand in Prozent</t>
  </si>
  <si>
    <t>Anlage zu Ziffer 3.4.1 der Richtlinie (Ziffer 4)</t>
  </si>
  <si>
    <t>Miet- / Pachtzahlungen / kalkulatorische Miete</t>
  </si>
  <si>
    <t>Zwischensumme</t>
  </si>
  <si>
    <t>Strom / Wärme</t>
  </si>
  <si>
    <t>Wasser / Abwasser</t>
  </si>
  <si>
    <t>Abfallentsorgung</t>
  </si>
  <si>
    <t>Hausmeisterleistungen (inkl. Wartung, Kleinreparaturen)</t>
  </si>
  <si>
    <t>Reinigung</t>
  </si>
  <si>
    <t>Sicherheitsdienst</t>
  </si>
  <si>
    <t>Pflege der Außenanlagen</t>
  </si>
  <si>
    <t>Winterdienst</t>
  </si>
  <si>
    <t>Summe</t>
  </si>
  <si>
    <t>Kapazitäten pro Monat</t>
  </si>
  <si>
    <t>Unterbringungskapazitäten</t>
  </si>
  <si>
    <t>Probe</t>
  </si>
  <si>
    <t>Belegte Plätze (Auslastung)</t>
  </si>
  <si>
    <t>Berechnung erfolgt automatisiert</t>
  </si>
  <si>
    <t>Liegenschaft 2</t>
  </si>
  <si>
    <t>Angaben zur Liegenschaft 2</t>
  </si>
  <si>
    <t>Leerstandsanteil</t>
  </si>
  <si>
    <t>Siehe Leerstand in Prozent pro Monat</t>
  </si>
  <si>
    <t>Tatsächliche Ausgaben pro Monat für alle Kapazitäten der Liegenschaft</t>
  </si>
  <si>
    <t>Summe der tatsächlichen Ausgaben</t>
  </si>
  <si>
    <t>Nicht erstattungsfähig</t>
  </si>
  <si>
    <t>Nicht erstattungsfähige Aufwendungen</t>
  </si>
  <si>
    <t>Summe der nicht erstattungsfähigen Aufwendungen</t>
  </si>
  <si>
    <t>Durchschnitt / Monat</t>
  </si>
  <si>
    <t>Summen</t>
  </si>
  <si>
    <t>Liegenschaft 3</t>
  </si>
  <si>
    <t>Angaben zur Liegenschaft 3</t>
  </si>
  <si>
    <t>Fördersumme max.</t>
  </si>
  <si>
    <t>Summe der maximal erstattungsfähigen Ausgaben</t>
  </si>
  <si>
    <t>Erstattungsfähiger Betrag</t>
  </si>
  <si>
    <t>Zuwendungsfähige Miete / Pacht / kalk. Miete</t>
  </si>
  <si>
    <t>Liegenschaft 4</t>
  </si>
  <si>
    <t>Angaben zur Liegenschaft 4</t>
  </si>
  <si>
    <t>Liegenschaft 5</t>
  </si>
  <si>
    <t>Angaben zur Liegenschaft 5</t>
  </si>
  <si>
    <t>Liegenschaft 6</t>
  </si>
  <si>
    <t>Angaben zur Liegenschaft 6</t>
  </si>
  <si>
    <t>Liegenschaft 7</t>
  </si>
  <si>
    <t>Angaben zur Liegenschaft 7</t>
  </si>
  <si>
    <t>Liegenschaft 8</t>
  </si>
  <si>
    <t>Angaben zur Liegenschaft 8</t>
  </si>
  <si>
    <t>Liegenschaft 9</t>
  </si>
  <si>
    <t>Angaben zur Liegenschaft 9</t>
  </si>
  <si>
    <t>Liegenschaft 10</t>
  </si>
  <si>
    <t>Angaben zur Liegenschaft 10</t>
  </si>
  <si>
    <t>Der Wohnraum wurde geschaffen durch:</t>
  </si>
  <si>
    <t>Datum des Vertragsschlusses</t>
  </si>
  <si>
    <t>Datum des Beschaffungsbeschlusses</t>
  </si>
  <si>
    <t>Beschließendes Gremium /Selbstverwaltungsorgan</t>
  </si>
  <si>
    <t>Abschluss eines Miet- / Pachtvertrages</t>
  </si>
  <si>
    <t>Käuflichen Erwerb</t>
  </si>
  <si>
    <t>Anlage 1</t>
  </si>
  <si>
    <t>Ja</t>
  </si>
  <si>
    <t>Nein</t>
  </si>
  <si>
    <t>Anteil der nicht bereits über die HRL erstatten Kosten</t>
  </si>
  <si>
    <t>Erstattung des MIKWS</t>
  </si>
  <si>
    <t>Tats. Kosten Herrichtung</t>
  </si>
  <si>
    <t>Anzahl LS</t>
  </si>
  <si>
    <t>Tatsächliche Ausgaben unter Berücksichtigung Herrichtung über MIKWS</t>
  </si>
  <si>
    <t>Besteht eine Förderung der Liegenschaft über die Herrichtungsrichtlinie (HRL) des MIKWS im Bereich Bau/Erwerb neuen Wohnraums?</t>
  </si>
  <si>
    <t>Name / Art der Unterkunft</t>
  </si>
  <si>
    <t>Es besteht eine Förderung min. einer Liegenschaft über die Herrichtungsrichtlinie (HRL) des MIKWS (Bau/Erwerb)</t>
  </si>
  <si>
    <t>Anzuerkennende Leerstandsbewirtschaftung max.</t>
  </si>
  <si>
    <t>Tatsächliche Ausgaben</t>
  </si>
  <si>
    <t>Tatsächliche, max. erstattungsfähige Kosten Leerstand</t>
  </si>
  <si>
    <t>Tatsächliche zuwendungsfähige Ausgaben entsprechend des Leerstands in %</t>
  </si>
  <si>
    <t>Tatsächliche zuwendungsfähige Ausgaben</t>
  </si>
  <si>
    <t>Antragszeitraum 2</t>
  </si>
  <si>
    <t>01. Januar 2023 - 30.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</si>
</sst>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-407]mmmm\ 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3064"/>
      <name val="Arial"/>
      <family val="2"/>
    </font>
    <font>
      <b/>
      <sz val="12"/>
      <color rgb="FF003064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0" tint="-0.499984740745262"/>
      <name val="Arial"/>
      <family val="2"/>
    </font>
    <font>
      <sz val="9"/>
      <color indexed="81"/>
      <name val="Segoe UI"/>
      <family val="2"/>
    </font>
    <font>
      <i/>
      <sz val="10"/>
      <color theme="0"/>
      <name val="Arial"/>
      <family val="2"/>
    </font>
    <font>
      <sz val="11"/>
      <name val="Calibri"/>
      <family val="2"/>
      <scheme val="minor"/>
    </font>
    <font>
      <i/>
      <sz val="8"/>
      <color theme="0" tint="-0.499984740745262"/>
      <name val="Arial"/>
      <family val="2"/>
    </font>
    <font>
      <i/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8"/>
      <color theme="0"/>
      <name val="Arial"/>
      <family val="2"/>
    </font>
    <font>
      <i/>
      <sz val="8"/>
      <color rgb="FFF56F9C"/>
      <name val="Arial"/>
      <family val="2"/>
    </font>
    <font>
      <i/>
      <sz val="8"/>
      <color rgb="FF4B70AB"/>
      <name val="Arial"/>
      <family val="2"/>
    </font>
    <font>
      <sz val="8"/>
      <color theme="1"/>
      <name val="Arial"/>
      <family val="2"/>
    </font>
    <font>
      <b/>
      <sz val="14"/>
      <color rgb="FFD40E4E"/>
      <name val="Arial"/>
      <family val="2"/>
    </font>
    <font>
      <b/>
      <i/>
      <sz val="18"/>
      <color rgb="FF003064"/>
      <name val="Arial"/>
      <family val="2"/>
    </font>
    <font>
      <b/>
      <sz val="11"/>
      <color indexed="8"/>
      <name val="MS Gothic"/>
      <family val="3"/>
    </font>
    <font>
      <b/>
      <sz val="9"/>
      <color indexed="81"/>
      <name val="Segoe UI"/>
      <family val="2"/>
    </font>
    <font>
      <b/>
      <sz val="10"/>
      <color rgb="FFD40E4E"/>
      <name val="Arial"/>
      <family val="2"/>
    </font>
    <font>
      <b/>
      <i/>
      <sz val="10"/>
      <color theme="0" tint="-0.499984740745262"/>
      <name val="Arial"/>
      <family val="2"/>
    </font>
    <font>
      <i/>
      <sz val="10"/>
      <color theme="1"/>
      <name val="Arial"/>
      <family val="2"/>
    </font>
    <font>
      <sz val="8"/>
      <color theme="0" tint="-0.4999847407452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003064"/>
        <bgColor indexed="64"/>
      </patternFill>
    </fill>
    <fill>
      <patternFill patternType="solid">
        <fgColor rgb="FFD40E4E"/>
        <bgColor indexed="64"/>
      </patternFill>
    </fill>
    <fill>
      <patternFill patternType="solid">
        <fgColor rgb="FFDDDFE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9C9C9"/>
        <bgColor indexed="64"/>
      </patternFill>
    </fill>
    <fill>
      <patternFill patternType="solid">
        <fgColor rgb="FFE3E7ED"/>
        <bgColor indexed="64"/>
      </patternFill>
    </fill>
    <fill>
      <patternFill patternType="solid">
        <fgColor rgb="FF4B70AB"/>
        <bgColor indexed="64"/>
      </patternFill>
    </fill>
    <fill>
      <patternFill patternType="solid">
        <fgColor rgb="FFF56F9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6" tint="0.59996337778862885"/>
      </bottom>
      <diagonal/>
    </border>
    <border>
      <left/>
      <right style="thin">
        <color indexed="64"/>
      </right>
      <top style="thin">
        <color indexed="64"/>
      </top>
      <bottom style="thin">
        <color theme="6" tint="0.59996337778862885"/>
      </bottom>
      <diagonal/>
    </border>
    <border>
      <left style="thin">
        <color indexed="64"/>
      </left>
      <right/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64"/>
      </left>
      <right/>
      <top style="thin">
        <color theme="6" tint="0.59996337778862885"/>
      </top>
      <bottom style="thin">
        <color indexed="64"/>
      </bottom>
      <diagonal/>
    </border>
    <border>
      <left/>
      <right style="thin">
        <color indexed="64"/>
      </right>
      <top style="thin">
        <color theme="6" tint="0.5999633777886288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59996337778862885"/>
      </bottom>
      <diagonal/>
    </border>
    <border>
      <left/>
      <right style="thin">
        <color indexed="64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6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 tint="0.59996337778862885"/>
      </top>
      <bottom/>
      <diagonal/>
    </border>
    <border>
      <left style="thin">
        <color indexed="64"/>
      </left>
      <right/>
      <top style="thin">
        <color theme="6" tint="0.59996337778862885"/>
      </top>
      <bottom/>
      <diagonal/>
    </border>
    <border>
      <left/>
      <right/>
      <top style="thin">
        <color indexed="64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theme="6" tint="0.59996337778862885"/>
      </left>
      <right/>
      <top style="thin">
        <color indexed="64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indexed="64"/>
      </bottom>
      <diagonal/>
    </border>
    <border>
      <left/>
      <right style="thin">
        <color indexed="64"/>
      </right>
      <top style="thin">
        <color theme="6" tint="0.59996337778862885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9">
    <xf numFmtId="0" fontId="0" fillId="0" borderId="0" xfId="0"/>
    <xf numFmtId="0" fontId="6" fillId="0" borderId="1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8" fillId="4" borderId="15" xfId="0" applyNumberFormat="1" applyFont="1" applyFill="1" applyBorder="1" applyAlignment="1" applyProtection="1">
      <alignment horizontal="right" vertical="center"/>
    </xf>
    <xf numFmtId="164" fontId="8" fillId="4" borderId="10" xfId="0" applyNumberFormat="1" applyFont="1" applyFill="1" applyBorder="1" applyAlignment="1" applyProtection="1">
      <alignment horizontal="right" vertical="center"/>
    </xf>
    <xf numFmtId="165" fontId="4" fillId="5" borderId="9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 wrapText="1"/>
    </xf>
    <xf numFmtId="0" fontId="8" fillId="4" borderId="13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5" borderId="7" xfId="0" applyFont="1" applyFill="1" applyBorder="1" applyAlignment="1" applyProtection="1">
      <alignment vertical="center"/>
    </xf>
    <xf numFmtId="0" fontId="7" fillId="5" borderId="11" xfId="0" applyFont="1" applyFill="1" applyBorder="1" applyAlignment="1" applyProtection="1">
      <alignment vertical="center" wrapText="1"/>
    </xf>
    <xf numFmtId="0" fontId="6" fillId="0" borderId="24" xfId="0" applyFont="1" applyBorder="1" applyAlignment="1" applyProtection="1">
      <alignment vertical="center"/>
    </xf>
    <xf numFmtId="0" fontId="8" fillId="4" borderId="16" xfId="0" applyFont="1" applyFill="1" applyBorder="1" applyAlignment="1" applyProtection="1">
      <alignment horizontal="right" vertical="center"/>
    </xf>
    <xf numFmtId="164" fontId="12" fillId="8" borderId="15" xfId="0" applyNumberFormat="1" applyFont="1" applyFill="1" applyBorder="1" applyAlignment="1" applyProtection="1">
      <alignment horizontal="right" vertical="center"/>
    </xf>
    <xf numFmtId="0" fontId="15" fillId="5" borderId="13" xfId="0" applyFont="1" applyFill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164" fontId="6" fillId="0" borderId="9" xfId="0" applyNumberFormat="1" applyFont="1" applyBorder="1" applyAlignment="1" applyProtection="1">
      <alignment horizontal="right" vertical="center"/>
    </xf>
    <xf numFmtId="164" fontId="6" fillId="0" borderId="19" xfId="0" applyNumberFormat="1" applyFont="1" applyBorder="1" applyAlignment="1" applyProtection="1">
      <alignment horizontal="right" vertical="center"/>
    </xf>
    <xf numFmtId="164" fontId="6" fillId="0" borderId="21" xfId="0" applyNumberFormat="1" applyFont="1" applyBorder="1" applyAlignment="1" applyProtection="1">
      <alignment horizontal="right" vertical="center"/>
    </xf>
    <xf numFmtId="164" fontId="6" fillId="0" borderId="22" xfId="0" applyNumberFormat="1" applyFont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164" fontId="8" fillId="4" borderId="9" xfId="0" applyNumberFormat="1" applyFont="1" applyFill="1" applyBorder="1" applyAlignment="1" applyProtection="1">
      <alignment horizontal="right" vertical="center"/>
    </xf>
    <xf numFmtId="164" fontId="12" fillId="8" borderId="9" xfId="0" applyNumberFormat="1" applyFont="1" applyFill="1" applyBorder="1" applyAlignment="1" applyProtection="1">
      <alignment horizontal="right" vertical="center"/>
    </xf>
    <xf numFmtId="0" fontId="15" fillId="3" borderId="0" xfId="0" applyFont="1" applyFill="1" applyAlignment="1" applyProtection="1">
      <alignment horizontal="right" vertical="center"/>
    </xf>
    <xf numFmtId="0" fontId="15" fillId="5" borderId="16" xfId="0" applyFont="1" applyFill="1" applyBorder="1" applyAlignment="1" applyProtection="1">
      <alignment vertical="center"/>
    </xf>
    <xf numFmtId="0" fontId="4" fillId="5" borderId="12" xfId="0" applyFont="1" applyFill="1" applyBorder="1" applyAlignment="1" applyProtection="1">
      <alignment horizontal="left" vertical="center" wrapText="1"/>
    </xf>
    <xf numFmtId="0" fontId="4" fillId="5" borderId="14" xfId="0" applyFont="1" applyFill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vertical="center"/>
    </xf>
    <xf numFmtId="0" fontId="8" fillId="4" borderId="16" xfId="0" applyFont="1" applyFill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8" fillId="4" borderId="6" xfId="0" applyFont="1" applyFill="1" applyBorder="1" applyAlignment="1" applyProtection="1">
      <alignment vertical="center" wrapText="1"/>
    </xf>
    <xf numFmtId="0" fontId="8" fillId="4" borderId="12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horizontal="right" vertical="center"/>
    </xf>
    <xf numFmtId="0" fontId="15" fillId="11" borderId="14" xfId="0" applyFont="1" applyFill="1" applyBorder="1" applyAlignment="1" applyProtection="1">
      <alignment horizontal="left" vertical="center"/>
    </xf>
    <xf numFmtId="0" fontId="15" fillId="11" borderId="1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5" fillId="11" borderId="14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vertical="center"/>
    </xf>
    <xf numFmtId="0" fontId="7" fillId="9" borderId="0" xfId="0" applyFont="1" applyFill="1" applyBorder="1" applyAlignment="1" applyProtection="1">
      <alignment vertical="center"/>
    </xf>
    <xf numFmtId="164" fontId="13" fillId="0" borderId="19" xfId="0" applyNumberFormat="1" applyFont="1" applyBorder="1" applyAlignment="1" applyProtection="1">
      <alignment vertical="center"/>
    </xf>
    <xf numFmtId="164" fontId="13" fillId="0" borderId="21" xfId="0" applyNumberFormat="1" applyFont="1" applyBorder="1" applyAlignment="1" applyProtection="1">
      <alignment vertical="center"/>
    </xf>
    <xf numFmtId="164" fontId="13" fillId="0" borderId="22" xfId="0" applyNumberFormat="1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9" fontId="5" fillId="0" borderId="0" xfId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right" vertical="center"/>
    </xf>
    <xf numFmtId="0" fontId="5" fillId="12" borderId="0" xfId="0" applyFont="1" applyFill="1" applyAlignment="1" applyProtection="1">
      <alignment vertical="center"/>
    </xf>
    <xf numFmtId="164" fontId="8" fillId="12" borderId="0" xfId="0" applyNumberFormat="1" applyFont="1" applyFill="1" applyBorder="1" applyAlignment="1" applyProtection="1">
      <alignment horizontal="right" vertical="center"/>
    </xf>
    <xf numFmtId="0" fontId="5" fillId="12" borderId="0" xfId="0" applyFont="1" applyFill="1" applyBorder="1" applyAlignment="1" applyProtection="1">
      <alignment horizontal="left" vertical="center"/>
    </xf>
    <xf numFmtId="1" fontId="6" fillId="0" borderId="25" xfId="0" applyNumberFormat="1" applyFont="1" applyBorder="1" applyAlignment="1" applyProtection="1">
      <alignment vertical="center"/>
    </xf>
    <xf numFmtId="1" fontId="6" fillId="0" borderId="26" xfId="0" applyNumberFormat="1" applyFont="1" applyBorder="1" applyAlignment="1" applyProtection="1">
      <alignment vertical="center"/>
    </xf>
    <xf numFmtId="1" fontId="15" fillId="5" borderId="16" xfId="0" applyNumberFormat="1" applyFont="1" applyFill="1" applyBorder="1" applyAlignment="1" applyProtection="1">
      <alignment vertical="center"/>
    </xf>
    <xf numFmtId="164" fontId="15" fillId="11" borderId="9" xfId="0" applyNumberFormat="1" applyFont="1" applyFill="1" applyBorder="1" applyAlignment="1" applyProtection="1">
      <alignment vertical="center" wrapText="1"/>
    </xf>
    <xf numFmtId="164" fontId="15" fillId="11" borderId="9" xfId="0" applyNumberFormat="1" applyFont="1" applyFill="1" applyBorder="1" applyAlignment="1" applyProtection="1">
      <alignment horizontal="right" vertical="center"/>
    </xf>
    <xf numFmtId="0" fontId="15" fillId="11" borderId="13" xfId="0" applyFont="1" applyFill="1" applyBorder="1" applyAlignment="1" applyProtection="1">
      <alignment horizontal="left" vertical="center"/>
    </xf>
    <xf numFmtId="0" fontId="15" fillId="11" borderId="16" xfId="0" applyFont="1" applyFill="1" applyBorder="1" applyAlignment="1" applyProtection="1">
      <alignment vertical="center"/>
    </xf>
    <xf numFmtId="0" fontId="15" fillId="11" borderId="17" xfId="0" applyFont="1" applyFill="1" applyBorder="1" applyAlignment="1" applyProtection="1">
      <alignment horizontal="right" vertical="center"/>
    </xf>
    <xf numFmtId="164" fontId="12" fillId="8" borderId="11" xfId="0" applyNumberFormat="1" applyFont="1" applyFill="1" applyBorder="1" applyAlignment="1" applyProtection="1">
      <alignment horizontal="right" vertical="center"/>
    </xf>
    <xf numFmtId="164" fontId="16" fillId="8" borderId="10" xfId="0" applyNumberFormat="1" applyFont="1" applyFill="1" applyBorder="1" applyAlignment="1" applyProtection="1">
      <alignment horizontal="left" vertical="center"/>
    </xf>
    <xf numFmtId="0" fontId="16" fillId="8" borderId="14" xfId="0" applyFont="1" applyFill="1" applyBorder="1" applyAlignment="1" applyProtection="1">
      <alignment vertical="center"/>
    </xf>
    <xf numFmtId="9" fontId="15" fillId="11" borderId="16" xfId="1" applyFont="1" applyFill="1" applyBorder="1" applyAlignment="1" applyProtection="1">
      <alignment vertical="center"/>
    </xf>
    <xf numFmtId="164" fontId="16" fillId="8" borderId="15" xfId="0" applyNumberFormat="1" applyFont="1" applyFill="1" applyBorder="1" applyAlignment="1" applyProtection="1">
      <alignment horizontal="right" vertical="center"/>
    </xf>
    <xf numFmtId="0" fontId="10" fillId="2" borderId="0" xfId="0" applyFont="1" applyFill="1" applyAlignment="1" applyProtection="1">
      <alignment vertical="center"/>
    </xf>
    <xf numFmtId="0" fontId="17" fillId="7" borderId="0" xfId="0" applyFont="1" applyFill="1" applyAlignment="1" applyProtection="1">
      <alignment vertical="center"/>
    </xf>
    <xf numFmtId="0" fontId="18" fillId="13" borderId="0" xfId="0" applyFont="1" applyFill="1" applyAlignment="1" applyProtection="1">
      <alignment vertical="center"/>
    </xf>
    <xf numFmtId="0" fontId="17" fillId="6" borderId="0" xfId="0" applyFont="1" applyFill="1" applyAlignment="1" applyProtection="1">
      <alignment vertical="center"/>
    </xf>
    <xf numFmtId="164" fontId="12" fillId="6" borderId="0" xfId="0" applyNumberFormat="1" applyFont="1" applyFill="1" applyBorder="1" applyAlignment="1" applyProtection="1">
      <alignment horizontal="right" vertical="center"/>
    </xf>
    <xf numFmtId="0" fontId="17" fillId="6" borderId="0" xfId="0" applyFont="1" applyFill="1" applyBorder="1" applyAlignment="1" applyProtection="1">
      <alignment horizontal="left" vertical="center"/>
    </xf>
    <xf numFmtId="164" fontId="16" fillId="8" borderId="0" xfId="0" applyNumberFormat="1" applyFont="1" applyFill="1" applyBorder="1" applyAlignment="1" applyProtection="1">
      <alignment horizontal="left" vertical="center"/>
    </xf>
    <xf numFmtId="0" fontId="16" fillId="8" borderId="0" xfId="0" applyFont="1" applyFill="1" applyBorder="1" applyAlignment="1" applyProtection="1">
      <alignment vertical="center"/>
    </xf>
    <xf numFmtId="164" fontId="16" fillId="8" borderId="0" xfId="2" applyNumberFormat="1" applyFont="1" applyFill="1" applyBorder="1" applyAlignment="1" applyProtection="1">
      <alignment vertical="center"/>
    </xf>
    <xf numFmtId="164" fontId="16" fillId="8" borderId="15" xfId="2" applyNumberFormat="1" applyFont="1" applyFill="1" applyBorder="1" applyAlignment="1" applyProtection="1">
      <alignment vertical="center"/>
    </xf>
    <xf numFmtId="0" fontId="12" fillId="6" borderId="8" xfId="0" applyFont="1" applyFill="1" applyBorder="1" applyAlignment="1" applyProtection="1">
      <alignment horizontal="center" vertical="center"/>
    </xf>
    <xf numFmtId="0" fontId="12" fillId="6" borderId="15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/>
    </xf>
    <xf numFmtId="0" fontId="21" fillId="6" borderId="8" xfId="0" applyFont="1" applyFill="1" applyBorder="1" applyAlignment="1" applyProtection="1">
      <alignment horizontal="center" vertical="center"/>
    </xf>
    <xf numFmtId="0" fontId="21" fillId="6" borderId="15" xfId="0" applyFont="1" applyFill="1" applyBorder="1" applyAlignment="1" applyProtection="1">
      <alignment horizontal="center" vertical="center"/>
    </xf>
    <xf numFmtId="0" fontId="21" fillId="6" borderId="0" xfId="0" applyFont="1" applyFill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vertical="center"/>
    </xf>
    <xf numFmtId="0" fontId="5" fillId="3" borderId="10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</xf>
    <xf numFmtId="9" fontId="5" fillId="3" borderId="11" xfId="1" applyFont="1" applyFill="1" applyBorder="1" applyAlignment="1" applyProtection="1">
      <alignment horizontal="right" vertical="center"/>
    </xf>
    <xf numFmtId="164" fontId="5" fillId="3" borderId="9" xfId="0" applyNumberFormat="1" applyFont="1" applyFill="1" applyBorder="1" applyAlignment="1" applyProtection="1">
      <alignment vertical="center" wrapText="1"/>
    </xf>
    <xf numFmtId="9" fontId="5" fillId="3" borderId="14" xfId="1" applyFont="1" applyFill="1" applyBorder="1" applyAlignment="1" applyProtection="1">
      <alignment horizontal="right" vertical="center"/>
    </xf>
    <xf numFmtId="164" fontId="5" fillId="3" borderId="15" xfId="0" applyNumberFormat="1" applyFont="1" applyFill="1" applyBorder="1" applyAlignment="1" applyProtection="1">
      <alignment vertical="center" wrapText="1"/>
    </xf>
    <xf numFmtId="164" fontId="5" fillId="3" borderId="0" xfId="0" applyNumberFormat="1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horizontal="right" vertical="center"/>
    </xf>
    <xf numFmtId="164" fontId="5" fillId="3" borderId="27" xfId="0" applyNumberFormat="1" applyFont="1" applyFill="1" applyBorder="1" applyAlignment="1" applyProtection="1">
      <alignment horizontal="right" vertical="center"/>
    </xf>
    <xf numFmtId="164" fontId="15" fillId="2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vertical="center"/>
    </xf>
    <xf numFmtId="164" fontId="15" fillId="2" borderId="8" xfId="0" applyNumberFormat="1" applyFont="1" applyFill="1" applyBorder="1" applyAlignment="1" applyProtection="1">
      <alignment horizontal="right" vertical="center"/>
    </xf>
    <xf numFmtId="164" fontId="15" fillId="2" borderId="6" xfId="0" applyNumberFormat="1" applyFont="1" applyFill="1" applyBorder="1" applyAlignment="1" applyProtection="1">
      <alignment horizontal="right" vertical="center"/>
    </xf>
    <xf numFmtId="164" fontId="16" fillId="8" borderId="10" xfId="2" applyNumberFormat="1" applyFont="1" applyFill="1" applyBorder="1" applyAlignment="1" applyProtection="1">
      <alignment vertical="center"/>
    </xf>
    <xf numFmtId="164" fontId="20" fillId="13" borderId="8" xfId="0" applyNumberFormat="1" applyFont="1" applyFill="1" applyBorder="1" applyAlignment="1" applyProtection="1">
      <alignment vertical="center"/>
    </xf>
    <xf numFmtId="164" fontId="19" fillId="7" borderId="18" xfId="0" applyNumberFormat="1" applyFont="1" applyFill="1" applyBorder="1" applyAlignment="1" applyProtection="1">
      <alignment vertical="center"/>
    </xf>
    <xf numFmtId="0" fontId="15" fillId="9" borderId="10" xfId="0" applyFont="1" applyFill="1" applyBorder="1" applyAlignment="1" applyProtection="1">
      <alignment horizontal="left" vertical="center"/>
    </xf>
    <xf numFmtId="0" fontId="15" fillId="9" borderId="14" xfId="0" applyFont="1" applyFill="1" applyBorder="1" applyAlignment="1" applyProtection="1">
      <alignment horizontal="left" vertical="center"/>
    </xf>
    <xf numFmtId="9" fontId="15" fillId="9" borderId="14" xfId="1" applyFont="1" applyFill="1" applyBorder="1" applyAlignment="1" applyProtection="1">
      <alignment horizontal="right" vertical="center"/>
    </xf>
    <xf numFmtId="164" fontId="15" fillId="9" borderId="15" xfId="0" applyNumberFormat="1" applyFont="1" applyFill="1" applyBorder="1" applyAlignment="1" applyProtection="1">
      <alignment vertical="center" wrapText="1"/>
    </xf>
    <xf numFmtId="164" fontId="5" fillId="3" borderId="27" xfId="0" applyNumberFormat="1" applyFont="1" applyFill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15" fillId="14" borderId="13" xfId="0" applyFont="1" applyFill="1" applyBorder="1" applyAlignment="1" applyProtection="1">
      <alignment horizontal="left" vertical="center"/>
    </xf>
    <xf numFmtId="0" fontId="15" fillId="14" borderId="16" xfId="0" applyFont="1" applyFill="1" applyBorder="1" applyAlignment="1" applyProtection="1">
      <alignment horizontal="left" vertical="center"/>
    </xf>
    <xf numFmtId="0" fontId="15" fillId="14" borderId="16" xfId="0" applyFont="1" applyFill="1" applyBorder="1" applyAlignment="1" applyProtection="1">
      <alignment horizontal="right" vertical="center"/>
    </xf>
    <xf numFmtId="164" fontId="6" fillId="0" borderId="8" xfId="0" applyNumberFormat="1" applyFont="1" applyBorder="1" applyAlignment="1" applyProtection="1">
      <alignment horizontal="right" vertical="center"/>
    </xf>
    <xf numFmtId="164" fontId="19" fillId="7" borderId="15" xfId="0" applyNumberFormat="1" applyFont="1" applyFill="1" applyBorder="1" applyAlignment="1" applyProtection="1">
      <alignment horizontal="right" vertical="center"/>
    </xf>
    <xf numFmtId="0" fontId="4" fillId="0" borderId="31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5" fillId="10" borderId="0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0" fillId="9" borderId="0" xfId="0" applyFont="1" applyFill="1" applyBorder="1" applyAlignment="1" applyProtection="1">
      <alignment vertical="center"/>
    </xf>
    <xf numFmtId="0" fontId="18" fillId="13" borderId="0" xfId="0" applyFont="1" applyFill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4" fillId="0" borderId="25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165" fontId="4" fillId="0" borderId="9" xfId="0" applyNumberFormat="1" applyFont="1" applyFill="1" applyBorder="1" applyAlignment="1" applyProtection="1">
      <alignment horizontal="left" vertical="center" wrapText="1"/>
    </xf>
    <xf numFmtId="165" fontId="4" fillId="5" borderId="6" xfId="0" applyNumberFormat="1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left" vertical="center"/>
    </xf>
    <xf numFmtId="0" fontId="5" fillId="3" borderId="16" xfId="0" applyFont="1" applyFill="1" applyBorder="1" applyAlignment="1" applyProtection="1">
      <alignment horizontal="left" vertical="center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15" borderId="9" xfId="0" applyFont="1" applyFill="1" applyBorder="1" applyAlignment="1" applyProtection="1">
      <alignment horizontal="center" vertical="center"/>
    </xf>
    <xf numFmtId="164" fontId="12" fillId="16" borderId="9" xfId="0" applyNumberFormat="1" applyFont="1" applyFill="1" applyBorder="1" applyAlignment="1" applyProtection="1">
      <alignment vertical="center"/>
    </xf>
    <xf numFmtId="164" fontId="13" fillId="8" borderId="9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6" fillId="5" borderId="12" xfId="0" applyFont="1" applyFill="1" applyBorder="1" applyAlignment="1" applyProtection="1">
      <alignment vertical="center" wrapText="1"/>
    </xf>
    <xf numFmtId="0" fontId="6" fillId="5" borderId="14" xfId="0" applyFont="1" applyFill="1" applyBorder="1" applyAlignment="1" applyProtection="1">
      <alignment vertical="center" wrapText="1"/>
    </xf>
    <xf numFmtId="0" fontId="27" fillId="4" borderId="6" xfId="0" applyFont="1" applyFill="1" applyBorder="1" applyAlignment="1" applyProtection="1">
      <alignment vertical="center" wrapText="1"/>
    </xf>
    <xf numFmtId="0" fontId="8" fillId="4" borderId="12" xfId="0" applyFont="1" applyFill="1" applyBorder="1" applyAlignment="1" applyProtection="1">
      <alignment horizontal="right" vertical="center"/>
    </xf>
    <xf numFmtId="164" fontId="8" fillId="4" borderId="9" xfId="2" applyNumberFormat="1" applyFont="1" applyFill="1" applyBorder="1" applyAlignment="1" applyProtection="1">
      <alignment horizontal="right" vertical="center"/>
    </xf>
    <xf numFmtId="164" fontId="6" fillId="0" borderId="23" xfId="0" applyNumberFormat="1" applyFont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vertical="center"/>
    </xf>
    <xf numFmtId="10" fontId="15" fillId="11" borderId="15" xfId="1" applyNumberFormat="1" applyFont="1" applyFill="1" applyBorder="1" applyAlignment="1" applyProtection="1">
      <alignment vertical="center"/>
    </xf>
    <xf numFmtId="10" fontId="12" fillId="8" borderId="15" xfId="1" applyNumberFormat="1" applyFont="1" applyFill="1" applyBorder="1" applyAlignment="1" applyProtection="1">
      <alignment horizontal="right" vertical="center"/>
    </xf>
    <xf numFmtId="10" fontId="5" fillId="3" borderId="17" xfId="1" applyNumberFormat="1" applyFont="1" applyFill="1" applyBorder="1" applyAlignment="1" applyProtection="1">
      <alignment horizontal="right" vertical="center"/>
    </xf>
    <xf numFmtId="2" fontId="6" fillId="0" borderId="19" xfId="0" applyNumberFormat="1" applyFont="1" applyFill="1" applyBorder="1" applyAlignment="1" applyProtection="1">
      <alignment vertical="center"/>
      <protection locked="0"/>
    </xf>
    <xf numFmtId="2" fontId="4" fillId="0" borderId="19" xfId="0" applyNumberFormat="1" applyFont="1" applyFill="1" applyBorder="1" applyAlignment="1" applyProtection="1">
      <alignment vertical="center"/>
    </xf>
    <xf numFmtId="2" fontId="13" fillId="0" borderId="19" xfId="0" applyNumberFormat="1" applyFont="1" applyFill="1" applyBorder="1" applyAlignment="1" applyProtection="1">
      <alignment vertical="center"/>
    </xf>
    <xf numFmtId="2" fontId="6" fillId="0" borderId="23" xfId="0" applyNumberFormat="1" applyFont="1" applyFill="1" applyBorder="1" applyAlignment="1" applyProtection="1">
      <alignment vertical="center"/>
      <protection locked="0"/>
    </xf>
    <xf numFmtId="2" fontId="4" fillId="0" borderId="22" xfId="0" applyNumberFormat="1" applyFont="1" applyFill="1" applyBorder="1" applyAlignment="1" applyProtection="1">
      <alignment vertical="center"/>
    </xf>
    <xf numFmtId="2" fontId="13" fillId="0" borderId="22" xfId="0" applyNumberFormat="1" applyFont="1" applyFill="1" applyBorder="1" applyAlignment="1" applyProtection="1">
      <alignment vertical="center"/>
    </xf>
    <xf numFmtId="2" fontId="15" fillId="5" borderId="9" xfId="0" applyNumberFormat="1" applyFont="1" applyFill="1" applyBorder="1" applyAlignment="1" applyProtection="1">
      <alignment vertical="center"/>
    </xf>
    <xf numFmtId="2" fontId="15" fillId="5" borderId="13" xfId="0" applyNumberFormat="1" applyFont="1" applyFill="1" applyBorder="1" applyAlignment="1" applyProtection="1">
      <alignment vertical="center"/>
    </xf>
    <xf numFmtId="2" fontId="13" fillId="6" borderId="9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0" fillId="11" borderId="13" xfId="0" applyFont="1" applyFill="1" applyBorder="1" applyAlignment="1" applyProtection="1">
      <alignment horizontal="left" vertical="center"/>
    </xf>
    <xf numFmtId="0" fontId="10" fillId="11" borderId="16" xfId="0" applyFont="1" applyFill="1" applyBorder="1" applyAlignment="1" applyProtection="1">
      <alignment vertical="center"/>
    </xf>
    <xf numFmtId="9" fontId="10" fillId="11" borderId="16" xfId="1" applyFont="1" applyFill="1" applyBorder="1" applyAlignment="1" applyProtection="1">
      <alignment vertical="center"/>
    </xf>
    <xf numFmtId="164" fontId="10" fillId="11" borderId="9" xfId="0" applyNumberFormat="1" applyFont="1" applyFill="1" applyBorder="1" applyAlignment="1" applyProtection="1">
      <alignment vertical="center" wrapText="1"/>
    </xf>
    <xf numFmtId="164" fontId="10" fillId="11" borderId="9" xfId="0" applyNumberFormat="1" applyFont="1" applyFill="1" applyBorder="1" applyAlignment="1" applyProtection="1">
      <alignment horizontal="right" vertical="center"/>
    </xf>
    <xf numFmtId="164" fontId="28" fillId="0" borderId="0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8" fillId="4" borderId="13" xfId="0" applyFont="1" applyFill="1" applyBorder="1" applyAlignment="1" applyProtection="1">
      <alignment horizontal="left" vertical="center"/>
    </xf>
    <xf numFmtId="0" fontId="8" fillId="4" borderId="16" xfId="0" applyFont="1" applyFill="1" applyBorder="1" applyAlignment="1" applyProtection="1">
      <alignment horizontal="left" vertical="center"/>
    </xf>
    <xf numFmtId="0" fontId="8" fillId="4" borderId="17" xfId="0" applyFont="1" applyFill="1" applyBorder="1" applyAlignment="1" applyProtection="1">
      <alignment horizontal="left" vertical="center"/>
    </xf>
    <xf numFmtId="0" fontId="4" fillId="0" borderId="24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 wrapText="1"/>
    </xf>
    <xf numFmtId="0" fontId="15" fillId="11" borderId="16" xfId="0" applyFont="1" applyFill="1" applyBorder="1" applyAlignment="1" applyProtection="1">
      <alignment horizontal="left" vertical="center"/>
    </xf>
    <xf numFmtId="0" fontId="15" fillId="9" borderId="13" xfId="0" applyFont="1" applyFill="1" applyBorder="1" applyAlignment="1" applyProtection="1">
      <alignment horizontal="left" vertical="center"/>
    </xf>
    <xf numFmtId="0" fontId="15" fillId="9" borderId="16" xfId="0" applyFont="1" applyFill="1" applyBorder="1" applyAlignment="1" applyProtection="1">
      <alignment horizontal="left" vertical="center"/>
    </xf>
    <xf numFmtId="0" fontId="10" fillId="11" borderId="16" xfId="0" applyFont="1" applyFill="1" applyBorder="1" applyAlignment="1" applyProtection="1">
      <alignment horizontal="left" vertical="center"/>
    </xf>
    <xf numFmtId="164" fontId="16" fillId="8" borderId="13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vertical="center" wrapText="1"/>
    </xf>
    <xf numFmtId="164" fontId="6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 wrapText="1"/>
    </xf>
    <xf numFmtId="164" fontId="6" fillId="0" borderId="4" xfId="0" applyNumberFormat="1" applyFont="1" applyFill="1" applyBorder="1" applyAlignment="1" applyProtection="1">
      <alignment horizontal="right" vertical="center"/>
      <protection locked="0"/>
    </xf>
    <xf numFmtId="164" fontId="6" fillId="0" borderId="9" xfId="0" applyNumberFormat="1" applyFont="1" applyBorder="1" applyAlignment="1" applyProtection="1">
      <alignment horizontal="right" vertical="center"/>
      <protection locked="0"/>
    </xf>
    <xf numFmtId="164" fontId="13" fillId="17" borderId="9" xfId="0" applyNumberFormat="1" applyFont="1" applyFill="1" applyBorder="1" applyAlignment="1" applyProtection="1">
      <alignment vertical="center"/>
    </xf>
    <xf numFmtId="164" fontId="18" fillId="11" borderId="9" xfId="0" applyNumberFormat="1" applyFont="1" applyFill="1" applyBorder="1" applyAlignment="1" applyProtection="1">
      <alignment vertical="center"/>
    </xf>
    <xf numFmtId="164" fontId="29" fillId="15" borderId="9" xfId="0" applyNumberFormat="1" applyFont="1" applyFill="1" applyBorder="1" applyAlignment="1" applyProtection="1">
      <alignment horizontal="center" vertical="center"/>
    </xf>
    <xf numFmtId="164" fontId="15" fillId="11" borderId="17" xfId="0" applyNumberFormat="1" applyFont="1" applyFill="1" applyBorder="1" applyAlignment="1" applyProtection="1">
      <alignment horizontal="right" vertical="center"/>
    </xf>
    <xf numFmtId="164" fontId="15" fillId="11" borderId="13" xfId="0" applyNumberFormat="1" applyFont="1" applyFill="1" applyBorder="1" applyAlignment="1" applyProtection="1">
      <alignment horizontal="left" vertical="center"/>
    </xf>
    <xf numFmtId="164" fontId="15" fillId="11" borderId="16" xfId="0" applyNumberFormat="1" applyFont="1" applyFill="1" applyBorder="1" applyAlignment="1" applyProtection="1">
      <alignment horizontal="right" vertical="center"/>
    </xf>
    <xf numFmtId="9" fontId="5" fillId="3" borderId="16" xfId="1" applyFont="1" applyFill="1" applyBorder="1" applyAlignment="1" applyProtection="1">
      <alignment horizontal="right" vertical="center"/>
    </xf>
    <xf numFmtId="164" fontId="19" fillId="7" borderId="11" xfId="0" applyNumberFormat="1" applyFont="1" applyFill="1" applyBorder="1" applyAlignment="1" applyProtection="1">
      <alignment horizontal="right" vertical="center"/>
    </xf>
    <xf numFmtId="10" fontId="15" fillId="14" borderId="9" xfId="1" applyNumberFormat="1" applyFont="1" applyFill="1" applyBorder="1" applyAlignment="1" applyProtection="1">
      <alignment horizontal="right" vertical="center"/>
    </xf>
    <xf numFmtId="10" fontId="12" fillId="15" borderId="15" xfId="1" applyNumberFormat="1" applyFont="1" applyFill="1" applyBorder="1" applyAlignment="1" applyProtection="1">
      <alignment horizontal="right" vertical="center"/>
    </xf>
    <xf numFmtId="10" fontId="4" fillId="0" borderId="0" xfId="0" applyNumberFormat="1" applyFont="1" applyFill="1" applyBorder="1" applyAlignment="1" applyProtection="1">
      <alignment vertical="center"/>
    </xf>
    <xf numFmtId="9" fontId="15" fillId="9" borderId="16" xfId="1" applyFont="1" applyFill="1" applyBorder="1" applyAlignment="1" applyProtection="1">
      <alignment horizontal="right" vertical="center"/>
    </xf>
    <xf numFmtId="0" fontId="16" fillId="8" borderId="16" xfId="0" applyFont="1" applyFill="1" applyBorder="1" applyAlignment="1" applyProtection="1">
      <alignment vertical="center"/>
    </xf>
    <xf numFmtId="164" fontId="13" fillId="0" borderId="23" xfId="0" applyNumberFormat="1" applyFont="1" applyBorder="1" applyAlignment="1" applyProtection="1">
      <alignment vertical="center"/>
    </xf>
    <xf numFmtId="164" fontId="12" fillId="8" borderId="17" xfId="0" applyNumberFormat="1" applyFont="1" applyFill="1" applyBorder="1" applyAlignment="1" applyProtection="1">
      <alignment horizontal="right" vertical="center"/>
    </xf>
    <xf numFmtId="164" fontId="15" fillId="11" borderId="9" xfId="2" applyNumberFormat="1" applyFont="1" applyFill="1" applyBorder="1" applyAlignment="1" applyProtection="1">
      <alignment horizontal="right" vertical="center"/>
    </xf>
    <xf numFmtId="164" fontId="15" fillId="9" borderId="9" xfId="2" applyNumberFormat="1" applyFont="1" applyFill="1" applyBorder="1" applyAlignment="1" applyProtection="1">
      <alignment horizontal="right" vertical="center"/>
    </xf>
    <xf numFmtId="164" fontId="10" fillId="11" borderId="8" xfId="1" applyNumberFormat="1" applyFont="1" applyFill="1" applyBorder="1" applyAlignment="1" applyProtection="1">
      <alignment vertical="center"/>
    </xf>
    <xf numFmtId="164" fontId="5" fillId="3" borderId="36" xfId="1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/>
    </xf>
    <xf numFmtId="164" fontId="16" fillId="8" borderId="14" xfId="0" applyNumberFormat="1" applyFont="1" applyFill="1" applyBorder="1" applyAlignment="1" applyProtection="1">
      <alignment horizontal="left" vertical="center"/>
    </xf>
    <xf numFmtId="0" fontId="12" fillId="6" borderId="6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6" xfId="0" applyFont="1" applyFill="1" applyBorder="1" applyAlignment="1" applyProtection="1">
      <alignment horizontal="center" vertical="center"/>
    </xf>
    <xf numFmtId="0" fontId="12" fillId="6" borderId="7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/>
    </xf>
    <xf numFmtId="0" fontId="12" fillId="6" borderId="11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left" vertical="center" wrapText="1"/>
    </xf>
    <xf numFmtId="0" fontId="4" fillId="5" borderId="10" xfId="0" applyFont="1" applyFill="1" applyBorder="1" applyAlignment="1" applyProtection="1">
      <alignment horizontal="left" vertical="center" wrapText="1"/>
    </xf>
    <xf numFmtId="0" fontId="4" fillId="5" borderId="30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left" vertical="center"/>
    </xf>
    <xf numFmtId="0" fontId="4" fillId="5" borderId="12" xfId="0" applyFont="1" applyFill="1" applyBorder="1" applyAlignment="1" applyProtection="1">
      <alignment horizontal="left" vertical="center"/>
    </xf>
    <xf numFmtId="0" fontId="4" fillId="5" borderId="10" xfId="0" applyFont="1" applyFill="1" applyBorder="1" applyAlignment="1" applyProtection="1">
      <alignment horizontal="left" vertical="center"/>
    </xf>
    <xf numFmtId="0" fontId="4" fillId="5" borderId="14" xfId="0" applyFont="1" applyFill="1" applyBorder="1" applyAlignment="1" applyProtection="1">
      <alignment horizontal="left" vertical="center"/>
    </xf>
    <xf numFmtId="0" fontId="12" fillId="6" borderId="13" xfId="0" applyFont="1" applyFill="1" applyBorder="1" applyAlignment="1" applyProtection="1">
      <alignment horizontal="center" vertical="center"/>
    </xf>
    <xf numFmtId="0" fontId="12" fillId="6" borderId="17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left" vertical="center" wrapText="1"/>
    </xf>
    <xf numFmtId="0" fontId="6" fillId="5" borderId="12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6" fillId="5" borderId="14" xfId="0" applyFont="1" applyFill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165" fontId="4" fillId="5" borderId="6" xfId="0" applyNumberFormat="1" applyFont="1" applyFill="1" applyBorder="1" applyAlignment="1" applyProtection="1">
      <alignment horizontal="left" vertical="center" wrapText="1"/>
    </xf>
    <xf numFmtId="165" fontId="4" fillId="5" borderId="12" xfId="0" applyNumberFormat="1" applyFont="1" applyFill="1" applyBorder="1" applyAlignment="1" applyProtection="1">
      <alignment horizontal="left" vertical="center" wrapText="1"/>
    </xf>
    <xf numFmtId="165" fontId="4" fillId="5" borderId="7" xfId="0" applyNumberFormat="1" applyFont="1" applyFill="1" applyBorder="1" applyAlignment="1" applyProtection="1">
      <alignment horizontal="left" vertical="center" wrapText="1"/>
    </xf>
    <xf numFmtId="165" fontId="4" fillId="5" borderId="10" xfId="0" applyNumberFormat="1" applyFont="1" applyFill="1" applyBorder="1" applyAlignment="1" applyProtection="1">
      <alignment horizontal="left" vertical="center" wrapText="1"/>
    </xf>
    <xf numFmtId="165" fontId="4" fillId="5" borderId="14" xfId="0" applyNumberFormat="1" applyFont="1" applyFill="1" applyBorder="1" applyAlignment="1" applyProtection="1">
      <alignment horizontal="left" vertical="center" wrapText="1"/>
    </xf>
    <xf numFmtId="165" fontId="4" fillId="5" borderId="11" xfId="0" applyNumberFormat="1" applyFont="1" applyFill="1" applyBorder="1" applyAlignment="1" applyProtection="1">
      <alignment horizontal="left" vertical="center" wrapText="1"/>
    </xf>
    <xf numFmtId="165" fontId="26" fillId="5" borderId="12" xfId="0" applyNumberFormat="1" applyFont="1" applyFill="1" applyBorder="1" applyAlignment="1" applyProtection="1">
      <alignment horizontal="left" vertical="center" wrapText="1"/>
    </xf>
    <xf numFmtId="165" fontId="26" fillId="5" borderId="7" xfId="0" applyNumberFormat="1" applyFont="1" applyFill="1" applyBorder="1" applyAlignment="1" applyProtection="1">
      <alignment horizontal="left" vertical="center" wrapText="1"/>
    </xf>
    <xf numFmtId="165" fontId="26" fillId="5" borderId="14" xfId="0" applyNumberFormat="1" applyFont="1" applyFill="1" applyBorder="1" applyAlignment="1" applyProtection="1">
      <alignment horizontal="left" vertical="center" wrapText="1"/>
    </xf>
    <xf numFmtId="165" fontId="26" fillId="5" borderId="11" xfId="0" applyNumberFormat="1" applyFont="1" applyFill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15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164" fontId="6" fillId="0" borderId="9" xfId="0" applyNumberFormat="1" applyFont="1" applyBorder="1" applyAlignment="1" applyProtection="1">
      <alignment horizontal="right" vertical="center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164"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E9C9C9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E9C9C9"/>
        </patternFill>
      </fill>
    </dxf>
  </dxfs>
  <tableStyles count="0" defaultTableStyle="TableStyleMedium2" defaultPivotStyle="PivotStyleLight16"/>
  <colors>
    <mruColors>
      <color rgb="FFE3E7ED"/>
      <color rgb="FFD40E4E"/>
      <color rgb="FFF56F9C"/>
      <color rgb="FFFFCCCC"/>
      <color rgb="FFE9C9C9"/>
      <color rgb="FF4B70AB"/>
      <color rgb="FF003064"/>
      <color rgb="FFD3DBE5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27" lockText="1" noThreeD="1"/>
</file>

<file path=xl/ctrlProps/ctrlProp10.xml><?xml version="1.0" encoding="utf-8"?>
<formControlPr xmlns="http://schemas.microsoft.com/office/spreadsheetml/2009/9/main" objectType="CheckBox" fmlaLink="$D$27" lockText="1" noThreeD="1"/>
</file>

<file path=xl/ctrlProps/ctrlProp100.xml><?xml version="1.0" encoding="utf-8"?>
<formControlPr xmlns="http://schemas.microsoft.com/office/spreadsheetml/2009/9/main" objectType="CheckBox" fmlaLink="$D$27" lockText="1" noThreeD="1"/>
</file>

<file path=xl/ctrlProps/ctrlProp101.xml><?xml version="1.0" encoding="utf-8"?>
<formControlPr xmlns="http://schemas.microsoft.com/office/spreadsheetml/2009/9/main" objectType="CheckBox" fmlaLink="$E$27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fmlaLink="$D$27" lockText="1" noThreeD="1"/>
</file>

<file path=xl/ctrlProps/ctrlProp105.xml><?xml version="1.0" encoding="utf-8"?>
<formControlPr xmlns="http://schemas.microsoft.com/office/spreadsheetml/2009/9/main" objectType="CheckBox" fmlaLink="$E$27" lockText="1" noThreeD="1"/>
</file>

<file path=xl/ctrlProps/ctrlProp106.xml><?xml version="1.0" encoding="utf-8"?>
<formControlPr xmlns="http://schemas.microsoft.com/office/spreadsheetml/2009/9/main" objectType="CheckBox" fmlaLink="$D$27" lockText="1" noThreeD="1"/>
</file>

<file path=xl/ctrlProps/ctrlProp107.xml><?xml version="1.0" encoding="utf-8"?>
<formControlPr xmlns="http://schemas.microsoft.com/office/spreadsheetml/2009/9/main" objectType="CheckBox" fmlaLink="$E$27" lockText="1" noThreeD="1"/>
</file>

<file path=xl/ctrlProps/ctrlProp108.xml><?xml version="1.0" encoding="utf-8"?>
<formControlPr xmlns="http://schemas.microsoft.com/office/spreadsheetml/2009/9/main" objectType="CheckBox" fmlaLink="$D$27" lockText="1" noThreeD="1"/>
</file>

<file path=xl/ctrlProps/ctrlProp109.xml><?xml version="1.0" encoding="utf-8"?>
<formControlPr xmlns="http://schemas.microsoft.com/office/spreadsheetml/2009/9/main" objectType="CheckBox" fmlaLink="$E$27" lockText="1" noThreeD="1"/>
</file>

<file path=xl/ctrlProps/ctrlProp11.xml><?xml version="1.0" encoding="utf-8"?>
<formControlPr xmlns="http://schemas.microsoft.com/office/spreadsheetml/2009/9/main" objectType="CheckBox" fmlaLink="$E$27" lockText="1" noThreeD="1"/>
</file>

<file path=xl/ctrlProps/ctrlProp110.xml><?xml version="1.0" encoding="utf-8"?>
<formControlPr xmlns="http://schemas.microsoft.com/office/spreadsheetml/2009/9/main" objectType="CheckBox" fmlaLink="$D$27" lockText="1" noThreeD="1"/>
</file>

<file path=xl/ctrlProps/ctrlProp111.xml><?xml version="1.0" encoding="utf-8"?>
<formControlPr xmlns="http://schemas.microsoft.com/office/spreadsheetml/2009/9/main" objectType="CheckBox" fmlaLink="$E$27" lockText="1" noThreeD="1"/>
</file>

<file path=xl/ctrlProps/ctrlProp112.xml><?xml version="1.0" encoding="utf-8"?>
<formControlPr xmlns="http://schemas.microsoft.com/office/spreadsheetml/2009/9/main" objectType="CheckBox" fmlaLink="$D$27" lockText="1" noThreeD="1"/>
</file>

<file path=xl/ctrlProps/ctrlProp113.xml><?xml version="1.0" encoding="utf-8"?>
<formControlPr xmlns="http://schemas.microsoft.com/office/spreadsheetml/2009/9/main" objectType="CheckBox" fmlaLink="$E$27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D$27" lockText="1" noThreeD="1"/>
</file>

<file path=xl/ctrlProps/ctrlProp15.xml><?xml version="1.0" encoding="utf-8"?>
<formControlPr xmlns="http://schemas.microsoft.com/office/spreadsheetml/2009/9/main" objectType="CheckBox" fmlaLink="$E$27" lockText="1" noThreeD="1"/>
</file>

<file path=xl/ctrlProps/ctrlProp16.xml><?xml version="1.0" encoding="utf-8"?>
<formControlPr xmlns="http://schemas.microsoft.com/office/spreadsheetml/2009/9/main" objectType="CheckBox" fmlaLink="$D$27" lockText="1" noThreeD="1"/>
</file>

<file path=xl/ctrlProps/ctrlProp17.xml><?xml version="1.0" encoding="utf-8"?>
<formControlPr xmlns="http://schemas.microsoft.com/office/spreadsheetml/2009/9/main" objectType="CheckBox" fmlaLink="$E$27" lockText="1" noThreeD="1"/>
</file>

<file path=xl/ctrlProps/ctrlProp18.xml><?xml version="1.0" encoding="utf-8"?>
<formControlPr xmlns="http://schemas.microsoft.com/office/spreadsheetml/2009/9/main" objectType="CheckBox" fmlaLink="$D$27" lockText="1" noThreeD="1"/>
</file>

<file path=xl/ctrlProps/ctrlProp19.xml><?xml version="1.0" encoding="utf-8"?>
<formControlPr xmlns="http://schemas.microsoft.com/office/spreadsheetml/2009/9/main" objectType="CheckBox" fmlaLink="$E$27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D$27" lockText="1" noThreeD="1"/>
</file>

<file path=xl/ctrlProps/ctrlProp23.xml><?xml version="1.0" encoding="utf-8"?>
<formControlPr xmlns="http://schemas.microsoft.com/office/spreadsheetml/2009/9/main" objectType="CheckBox" fmlaLink="$E$27" lockText="1" noThreeD="1"/>
</file>

<file path=xl/ctrlProps/ctrlProp24.xml><?xml version="1.0" encoding="utf-8"?>
<formControlPr xmlns="http://schemas.microsoft.com/office/spreadsheetml/2009/9/main" objectType="CheckBox" fmlaLink="$D$27" lockText="1" noThreeD="1"/>
</file>

<file path=xl/ctrlProps/ctrlProp25.xml><?xml version="1.0" encoding="utf-8"?>
<formControlPr xmlns="http://schemas.microsoft.com/office/spreadsheetml/2009/9/main" objectType="CheckBox" fmlaLink="$E$27" lockText="1" noThreeD="1"/>
</file>

<file path=xl/ctrlProps/ctrlProp26.xml><?xml version="1.0" encoding="utf-8"?>
<formControlPr xmlns="http://schemas.microsoft.com/office/spreadsheetml/2009/9/main" objectType="CheckBox" fmlaLink="$D$27" lockText="1" noThreeD="1"/>
</file>

<file path=xl/ctrlProps/ctrlProp27.xml><?xml version="1.0" encoding="utf-8"?>
<formControlPr xmlns="http://schemas.microsoft.com/office/spreadsheetml/2009/9/main" objectType="CheckBox" fmlaLink="$E$27" lockText="1" noThreeD="1"/>
</file>

<file path=xl/ctrlProps/ctrlProp28.xml><?xml version="1.0" encoding="utf-8"?>
<formControlPr xmlns="http://schemas.microsoft.com/office/spreadsheetml/2009/9/main" objectType="CheckBox" fmlaLink="$D$27" lockText="1" noThreeD="1"/>
</file>

<file path=xl/ctrlProps/ctrlProp29.xml><?xml version="1.0" encoding="utf-8"?>
<formControlPr xmlns="http://schemas.microsoft.com/office/spreadsheetml/2009/9/main" objectType="CheckBox" fmlaLink="$E$27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D$27" lockText="1" noThreeD="1"/>
</file>

<file path=xl/ctrlProps/ctrlProp31.xml><?xml version="1.0" encoding="utf-8"?>
<formControlPr xmlns="http://schemas.microsoft.com/office/spreadsheetml/2009/9/main" objectType="CheckBox" fmlaLink="$E$27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$D$27" lockText="1" noThreeD="1"/>
</file>

<file path=xl/ctrlProps/ctrlProp35.xml><?xml version="1.0" encoding="utf-8"?>
<formControlPr xmlns="http://schemas.microsoft.com/office/spreadsheetml/2009/9/main" objectType="CheckBox" fmlaLink="$E$27" lockText="1" noThreeD="1"/>
</file>

<file path=xl/ctrlProps/ctrlProp36.xml><?xml version="1.0" encoding="utf-8"?>
<formControlPr xmlns="http://schemas.microsoft.com/office/spreadsheetml/2009/9/main" objectType="CheckBox" fmlaLink="$D$27" lockText="1" noThreeD="1"/>
</file>

<file path=xl/ctrlProps/ctrlProp37.xml><?xml version="1.0" encoding="utf-8"?>
<formControlPr xmlns="http://schemas.microsoft.com/office/spreadsheetml/2009/9/main" objectType="CheckBox" fmlaLink="$E$27" lockText="1" noThreeD="1"/>
</file>

<file path=xl/ctrlProps/ctrlProp38.xml><?xml version="1.0" encoding="utf-8"?>
<formControlPr xmlns="http://schemas.microsoft.com/office/spreadsheetml/2009/9/main" objectType="CheckBox" fmlaLink="$D$27" lockText="1" noThreeD="1"/>
</file>

<file path=xl/ctrlProps/ctrlProp39.xml><?xml version="1.0" encoding="utf-8"?>
<formControlPr xmlns="http://schemas.microsoft.com/office/spreadsheetml/2009/9/main" objectType="CheckBox" fmlaLink="$E$27" lockText="1" noThreeD="1"/>
</file>

<file path=xl/ctrlProps/ctrlProp4.xml><?xml version="1.0" encoding="utf-8"?>
<formControlPr xmlns="http://schemas.microsoft.com/office/spreadsheetml/2009/9/main" objectType="CheckBox" fmlaLink="$D$27" lockText="1" noThreeD="1"/>
</file>

<file path=xl/ctrlProps/ctrlProp40.xml><?xml version="1.0" encoding="utf-8"?>
<formControlPr xmlns="http://schemas.microsoft.com/office/spreadsheetml/2009/9/main" objectType="CheckBox" fmlaLink="$D$27" lockText="1" noThreeD="1"/>
</file>

<file path=xl/ctrlProps/ctrlProp41.xml><?xml version="1.0" encoding="utf-8"?>
<formControlPr xmlns="http://schemas.microsoft.com/office/spreadsheetml/2009/9/main" objectType="CheckBox" fmlaLink="$E$27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$D$27" lockText="1" noThreeD="1"/>
</file>

<file path=xl/ctrlProps/ctrlProp45.xml><?xml version="1.0" encoding="utf-8"?>
<formControlPr xmlns="http://schemas.microsoft.com/office/spreadsheetml/2009/9/main" objectType="CheckBox" fmlaLink="$E$27" lockText="1" noThreeD="1"/>
</file>

<file path=xl/ctrlProps/ctrlProp46.xml><?xml version="1.0" encoding="utf-8"?>
<formControlPr xmlns="http://schemas.microsoft.com/office/spreadsheetml/2009/9/main" objectType="CheckBox" fmlaLink="$D$27" lockText="1" noThreeD="1"/>
</file>

<file path=xl/ctrlProps/ctrlProp47.xml><?xml version="1.0" encoding="utf-8"?>
<formControlPr xmlns="http://schemas.microsoft.com/office/spreadsheetml/2009/9/main" objectType="CheckBox" fmlaLink="$E$27" lockText="1" noThreeD="1"/>
</file>

<file path=xl/ctrlProps/ctrlProp48.xml><?xml version="1.0" encoding="utf-8"?>
<formControlPr xmlns="http://schemas.microsoft.com/office/spreadsheetml/2009/9/main" objectType="CheckBox" fmlaLink="$D$27" lockText="1" noThreeD="1"/>
</file>

<file path=xl/ctrlProps/ctrlProp49.xml><?xml version="1.0" encoding="utf-8"?>
<formControlPr xmlns="http://schemas.microsoft.com/office/spreadsheetml/2009/9/main" objectType="CheckBox" fmlaLink="$E$27" lockText="1" noThreeD="1"/>
</file>

<file path=xl/ctrlProps/ctrlProp5.xml><?xml version="1.0" encoding="utf-8"?>
<formControlPr xmlns="http://schemas.microsoft.com/office/spreadsheetml/2009/9/main" objectType="CheckBox" fmlaLink="$E$27" lockText="1" noThreeD="1"/>
</file>

<file path=xl/ctrlProps/ctrlProp50.xml><?xml version="1.0" encoding="utf-8"?>
<formControlPr xmlns="http://schemas.microsoft.com/office/spreadsheetml/2009/9/main" objectType="CheckBox" fmlaLink="$D$27" lockText="1" noThreeD="1"/>
</file>

<file path=xl/ctrlProps/ctrlProp51.xml><?xml version="1.0" encoding="utf-8"?>
<formControlPr xmlns="http://schemas.microsoft.com/office/spreadsheetml/2009/9/main" objectType="CheckBox" fmlaLink="$E$27" lockText="1" noThreeD="1"/>
</file>

<file path=xl/ctrlProps/ctrlProp52.xml><?xml version="1.0" encoding="utf-8"?>
<formControlPr xmlns="http://schemas.microsoft.com/office/spreadsheetml/2009/9/main" objectType="CheckBox" fmlaLink="$D$27" lockText="1" noThreeD="1"/>
</file>

<file path=xl/ctrlProps/ctrlProp53.xml><?xml version="1.0" encoding="utf-8"?>
<formControlPr xmlns="http://schemas.microsoft.com/office/spreadsheetml/2009/9/main" objectType="CheckBox" fmlaLink="$E$27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fmlaLink="$D$27" lockText="1" noThreeD="1"/>
</file>

<file path=xl/ctrlProps/ctrlProp57.xml><?xml version="1.0" encoding="utf-8"?>
<formControlPr xmlns="http://schemas.microsoft.com/office/spreadsheetml/2009/9/main" objectType="CheckBox" fmlaLink="$E$27" lockText="1" noThreeD="1"/>
</file>

<file path=xl/ctrlProps/ctrlProp58.xml><?xml version="1.0" encoding="utf-8"?>
<formControlPr xmlns="http://schemas.microsoft.com/office/spreadsheetml/2009/9/main" objectType="CheckBox" fmlaLink="$D$27" lockText="1" noThreeD="1"/>
</file>

<file path=xl/ctrlProps/ctrlProp59.xml><?xml version="1.0" encoding="utf-8"?>
<formControlPr xmlns="http://schemas.microsoft.com/office/spreadsheetml/2009/9/main" objectType="CheckBox" fmlaLink="$E$27" lockText="1" noThreeD="1"/>
</file>

<file path=xl/ctrlProps/ctrlProp6.xml><?xml version="1.0" encoding="utf-8"?>
<formControlPr xmlns="http://schemas.microsoft.com/office/spreadsheetml/2009/9/main" objectType="CheckBox" fmlaLink="$D$27" lockText="1" noThreeD="1"/>
</file>

<file path=xl/ctrlProps/ctrlProp60.xml><?xml version="1.0" encoding="utf-8"?>
<formControlPr xmlns="http://schemas.microsoft.com/office/spreadsheetml/2009/9/main" objectType="CheckBox" fmlaLink="$D$27" lockText="1" noThreeD="1"/>
</file>

<file path=xl/ctrlProps/ctrlProp61.xml><?xml version="1.0" encoding="utf-8"?>
<formControlPr xmlns="http://schemas.microsoft.com/office/spreadsheetml/2009/9/main" objectType="CheckBox" fmlaLink="$E$27" lockText="1" noThreeD="1"/>
</file>

<file path=xl/ctrlProps/ctrlProp62.xml><?xml version="1.0" encoding="utf-8"?>
<formControlPr xmlns="http://schemas.microsoft.com/office/spreadsheetml/2009/9/main" objectType="CheckBox" fmlaLink="$D$27" lockText="1" noThreeD="1"/>
</file>

<file path=xl/ctrlProps/ctrlProp63.xml><?xml version="1.0" encoding="utf-8"?>
<formControlPr xmlns="http://schemas.microsoft.com/office/spreadsheetml/2009/9/main" objectType="CheckBox" fmlaLink="$E$27" lockText="1" noThreeD="1"/>
</file>

<file path=xl/ctrlProps/ctrlProp64.xml><?xml version="1.0" encoding="utf-8"?>
<formControlPr xmlns="http://schemas.microsoft.com/office/spreadsheetml/2009/9/main" objectType="CheckBox" fmlaLink="$D$27" lockText="1" noThreeD="1"/>
</file>

<file path=xl/ctrlProps/ctrlProp65.xml><?xml version="1.0" encoding="utf-8"?>
<formControlPr xmlns="http://schemas.microsoft.com/office/spreadsheetml/2009/9/main" objectType="CheckBox" fmlaLink="$E$27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fmlaLink="$D$27" lockText="1" noThreeD="1"/>
</file>

<file path=xl/ctrlProps/ctrlProp69.xml><?xml version="1.0" encoding="utf-8"?>
<formControlPr xmlns="http://schemas.microsoft.com/office/spreadsheetml/2009/9/main" objectType="CheckBox" fmlaLink="$E$27" lockText="1" noThreeD="1"/>
</file>

<file path=xl/ctrlProps/ctrlProp7.xml><?xml version="1.0" encoding="utf-8"?>
<formControlPr xmlns="http://schemas.microsoft.com/office/spreadsheetml/2009/9/main" objectType="CheckBox" fmlaLink="$E$27" lockText="1" noThreeD="1"/>
</file>

<file path=xl/ctrlProps/ctrlProp70.xml><?xml version="1.0" encoding="utf-8"?>
<formControlPr xmlns="http://schemas.microsoft.com/office/spreadsheetml/2009/9/main" objectType="CheckBox" fmlaLink="$D$27" lockText="1" noThreeD="1"/>
</file>

<file path=xl/ctrlProps/ctrlProp71.xml><?xml version="1.0" encoding="utf-8"?>
<formControlPr xmlns="http://schemas.microsoft.com/office/spreadsheetml/2009/9/main" objectType="CheckBox" fmlaLink="$E$27" lockText="1" noThreeD="1"/>
</file>

<file path=xl/ctrlProps/ctrlProp72.xml><?xml version="1.0" encoding="utf-8"?>
<formControlPr xmlns="http://schemas.microsoft.com/office/spreadsheetml/2009/9/main" objectType="CheckBox" fmlaLink="$D$27" lockText="1" noThreeD="1"/>
</file>

<file path=xl/ctrlProps/ctrlProp73.xml><?xml version="1.0" encoding="utf-8"?>
<formControlPr xmlns="http://schemas.microsoft.com/office/spreadsheetml/2009/9/main" objectType="CheckBox" fmlaLink="$E$27" lockText="1" noThreeD="1"/>
</file>

<file path=xl/ctrlProps/ctrlProp74.xml><?xml version="1.0" encoding="utf-8"?>
<formControlPr xmlns="http://schemas.microsoft.com/office/spreadsheetml/2009/9/main" objectType="CheckBox" fmlaLink="$D$27" lockText="1" noThreeD="1"/>
</file>

<file path=xl/ctrlProps/ctrlProp75.xml><?xml version="1.0" encoding="utf-8"?>
<formControlPr xmlns="http://schemas.microsoft.com/office/spreadsheetml/2009/9/main" objectType="CheckBox" fmlaLink="$E$27" lockText="1" noThreeD="1"/>
</file>

<file path=xl/ctrlProps/ctrlProp76.xml><?xml version="1.0" encoding="utf-8"?>
<formControlPr xmlns="http://schemas.microsoft.com/office/spreadsheetml/2009/9/main" objectType="CheckBox" fmlaLink="$D$27" lockText="1" noThreeD="1"/>
</file>

<file path=xl/ctrlProps/ctrlProp77.xml><?xml version="1.0" encoding="utf-8"?>
<formControlPr xmlns="http://schemas.microsoft.com/office/spreadsheetml/2009/9/main" objectType="CheckBox" fmlaLink="$E$27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D$27" lockText="1" noThreeD="1"/>
</file>

<file path=xl/ctrlProps/ctrlProp80.xml><?xml version="1.0" encoding="utf-8"?>
<formControlPr xmlns="http://schemas.microsoft.com/office/spreadsheetml/2009/9/main" objectType="CheckBox" fmlaLink="$D$27" lockText="1" noThreeD="1"/>
</file>

<file path=xl/ctrlProps/ctrlProp81.xml><?xml version="1.0" encoding="utf-8"?>
<formControlPr xmlns="http://schemas.microsoft.com/office/spreadsheetml/2009/9/main" objectType="CheckBox" fmlaLink="$E$27" lockText="1" noThreeD="1"/>
</file>

<file path=xl/ctrlProps/ctrlProp82.xml><?xml version="1.0" encoding="utf-8"?>
<formControlPr xmlns="http://schemas.microsoft.com/office/spreadsheetml/2009/9/main" objectType="CheckBox" fmlaLink="$D$27" lockText="1" noThreeD="1"/>
</file>

<file path=xl/ctrlProps/ctrlProp83.xml><?xml version="1.0" encoding="utf-8"?>
<formControlPr xmlns="http://schemas.microsoft.com/office/spreadsheetml/2009/9/main" objectType="CheckBox" fmlaLink="$E$27" lockText="1" noThreeD="1"/>
</file>

<file path=xl/ctrlProps/ctrlProp84.xml><?xml version="1.0" encoding="utf-8"?>
<formControlPr xmlns="http://schemas.microsoft.com/office/spreadsheetml/2009/9/main" objectType="CheckBox" fmlaLink="$D$27" lockText="1" noThreeD="1"/>
</file>

<file path=xl/ctrlProps/ctrlProp85.xml><?xml version="1.0" encoding="utf-8"?>
<formControlPr xmlns="http://schemas.microsoft.com/office/spreadsheetml/2009/9/main" objectType="CheckBox" fmlaLink="$E$27" lockText="1" noThreeD="1"/>
</file>

<file path=xl/ctrlProps/ctrlProp86.xml><?xml version="1.0" encoding="utf-8"?>
<formControlPr xmlns="http://schemas.microsoft.com/office/spreadsheetml/2009/9/main" objectType="CheckBox" fmlaLink="$D$27" lockText="1" noThreeD="1"/>
</file>

<file path=xl/ctrlProps/ctrlProp87.xml><?xml version="1.0" encoding="utf-8"?>
<formControlPr xmlns="http://schemas.microsoft.com/office/spreadsheetml/2009/9/main" objectType="CheckBox" fmlaLink="$E$27" lockText="1" noThreeD="1"/>
</file>

<file path=xl/ctrlProps/ctrlProp88.xml><?xml version="1.0" encoding="utf-8"?>
<formControlPr xmlns="http://schemas.microsoft.com/office/spreadsheetml/2009/9/main" objectType="CheckBox" fmlaLink="$D$27" lockText="1" noThreeD="1"/>
</file>

<file path=xl/ctrlProps/ctrlProp89.xml><?xml version="1.0" encoding="utf-8"?>
<formControlPr xmlns="http://schemas.microsoft.com/office/spreadsheetml/2009/9/main" objectType="CheckBox" fmlaLink="$E$27" lockText="1" noThreeD="1"/>
</file>

<file path=xl/ctrlProps/ctrlProp9.xml><?xml version="1.0" encoding="utf-8"?>
<formControlPr xmlns="http://schemas.microsoft.com/office/spreadsheetml/2009/9/main" objectType="CheckBox" fmlaLink="$E$27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fmlaLink="$D$27" lockText="1" noThreeD="1"/>
</file>

<file path=xl/ctrlProps/ctrlProp93.xml><?xml version="1.0" encoding="utf-8"?>
<formControlPr xmlns="http://schemas.microsoft.com/office/spreadsheetml/2009/9/main" objectType="CheckBox" fmlaLink="$E$27" lockText="1" noThreeD="1"/>
</file>

<file path=xl/ctrlProps/ctrlProp94.xml><?xml version="1.0" encoding="utf-8"?>
<formControlPr xmlns="http://schemas.microsoft.com/office/spreadsheetml/2009/9/main" objectType="CheckBox" fmlaLink="$D$27" lockText="1" noThreeD="1"/>
</file>

<file path=xl/ctrlProps/ctrlProp95.xml><?xml version="1.0" encoding="utf-8"?>
<formControlPr xmlns="http://schemas.microsoft.com/office/spreadsheetml/2009/9/main" objectType="CheckBox" fmlaLink="$E$27" lockText="1" noThreeD="1"/>
</file>

<file path=xl/ctrlProps/ctrlProp96.xml><?xml version="1.0" encoding="utf-8"?>
<formControlPr xmlns="http://schemas.microsoft.com/office/spreadsheetml/2009/9/main" objectType="CheckBox" fmlaLink="$D$27" lockText="1" noThreeD="1"/>
</file>

<file path=xl/ctrlProps/ctrlProp97.xml><?xml version="1.0" encoding="utf-8"?>
<formControlPr xmlns="http://schemas.microsoft.com/office/spreadsheetml/2009/9/main" objectType="CheckBox" fmlaLink="$E$27" lockText="1" noThreeD="1"/>
</file>

<file path=xl/ctrlProps/ctrlProp98.xml><?xml version="1.0" encoding="utf-8"?>
<formControlPr xmlns="http://schemas.microsoft.com/office/spreadsheetml/2009/9/main" objectType="CheckBox" fmlaLink="$D$27" lockText="1" noThreeD="1"/>
</file>

<file path=xl/ctrlProps/ctrlProp99.xml><?xml version="1.0" encoding="utf-8"?>
<formControlPr xmlns="http://schemas.microsoft.com/office/spreadsheetml/2009/9/main" objectType="CheckBox" fmlaLink="$E$2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2065020</xdr:colOff>
      <xdr:row>0</xdr:row>
      <xdr:rowOff>0</xdr:rowOff>
    </xdr:from>
    <xdr:to>
      <xdr:col>5</xdr:col>
      <xdr:colOff>327660</xdr:colOff>
      <xdr:row>2</xdr:row>
      <xdr:rowOff>20280</xdr:rowOff>
    </xdr:to>
    <xdr:grpSp>
      <xdr:nvGrpSpPr>
        <xdr:cNvPr id="2" name="Gruppieren 1"/>
        <xdr:cNvGrpSpPr/>
      </xdr:nvGrpSpPr>
      <xdr:grpSpPr>
        <a:xfrm>
          <a:off x="3182620" y="0"/>
          <a:ext cx="3037840" cy="598130"/>
          <a:chOff x="5943600" y="1343700"/>
          <a:chExt cx="3040380" cy="599400"/>
        </a:xfrm>
      </xdr:grpSpPr>
      <xdr:pic>
        <xdr:nvPicPr>
          <xdr:cNvPr id="3" name="Grafik 2" descr="S:\Vorlagen\Allgemeine Vorlagen_ab 29.06.2022\Landesdachmarke - Grafiken\MSJFSIG\fuer_Wordvorlagen\kleiner als 7,5 mm\farbig\sh_de_Soziales+Jugend+Familie+Senioren+Integration+Gleichstellung_logo_rgb_klein.png"/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81" t="12332" r="40344" b="57105"/>
          <a:stretch/>
        </xdr:blipFill>
        <xdr:spPr bwMode="auto">
          <a:xfrm>
            <a:off x="5943600" y="1356360"/>
            <a:ext cx="1386840" cy="4171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Grafik 3" descr="S:\Vorlagen\Allgemeine Vorlagen_ab 29.06.2022\Landesdachmarke - Grafiken\MSJFSIG\fuer_Wordvorlagen\kleiner als 7,5 mm\farbig\sh_de_Soziales+Jugend+Familie+Senioren+Integration+Gleichstellung_logo_rgb_klein.png"/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687" t="44378" r="7620" b="11705"/>
          <a:stretch/>
        </xdr:blipFill>
        <xdr:spPr bwMode="auto">
          <a:xfrm>
            <a:off x="7322820" y="1343700"/>
            <a:ext cx="1661160" cy="5994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25</xdr:row>
          <xdr:rowOff>88900</xdr:rowOff>
        </xdr:from>
        <xdr:to>
          <xdr:col>2</xdr:col>
          <xdr:colOff>304800</xdr:colOff>
          <xdr:row>26</xdr:row>
          <xdr:rowOff>107950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</xdr:row>
          <xdr:rowOff>0</xdr:rowOff>
        </xdr:from>
        <xdr:to>
          <xdr:col>6</xdr:col>
          <xdr:colOff>196850</xdr:colOff>
          <xdr:row>4</xdr:row>
          <xdr:rowOff>6350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</xdr:row>
          <xdr:rowOff>0</xdr:rowOff>
        </xdr:from>
        <xdr:to>
          <xdr:col>8</xdr:col>
          <xdr:colOff>730250</xdr:colOff>
          <xdr:row>4</xdr:row>
          <xdr:rowOff>6350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5315" name="Check Box 19" hidden="1">
              <a:extLst>
                <a:ext uri="{63B3BB69-23CF-44E3-9099-C40C66FF867C}">
                  <a14:compatExt spid="_x0000_s55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5316" name="Check Box 20" hidden="1">
              <a:extLst>
                <a:ext uri="{63B3BB69-23CF-44E3-9099-C40C66FF867C}">
                  <a14:compatExt spid="_x0000_s5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5317" name="Check Box 21" hidden="1">
              <a:extLst>
                <a:ext uri="{63B3BB69-23CF-44E3-9099-C40C66FF867C}">
                  <a14:compatExt spid="_x0000_s55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5318" name="Check Box 22" hidden="1">
              <a:extLst>
                <a:ext uri="{63B3BB69-23CF-44E3-9099-C40C66FF867C}">
                  <a14:compatExt spid="_x0000_s5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5319" name="Check Box 23" hidden="1">
              <a:extLst>
                <a:ext uri="{63B3BB69-23CF-44E3-9099-C40C66FF867C}">
                  <a14:compatExt spid="_x0000_s55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5320" name="Check Box 24" hidden="1">
              <a:extLst>
                <a:ext uri="{63B3BB69-23CF-44E3-9099-C40C66FF867C}">
                  <a14:compatExt spid="_x0000_s55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5321" name="Check Box 25" hidden="1">
              <a:extLst>
                <a:ext uri="{63B3BB69-23CF-44E3-9099-C40C66FF867C}">
                  <a14:compatExt spid="_x0000_s55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5322" name="Check Box 26" hidden="1">
              <a:extLst>
                <a:ext uri="{63B3BB69-23CF-44E3-9099-C40C66FF867C}">
                  <a14:compatExt spid="_x0000_s55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</xdr:row>
          <xdr:rowOff>0</xdr:rowOff>
        </xdr:from>
        <xdr:to>
          <xdr:col>6</xdr:col>
          <xdr:colOff>196850</xdr:colOff>
          <xdr:row>4</xdr:row>
          <xdr:rowOff>6350</xdr:rowOff>
        </xdr:to>
        <xdr:sp macro="" textlink="">
          <xdr:nvSpPr>
            <xdr:cNvPr id="56321" name="Check Box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</xdr:row>
          <xdr:rowOff>0</xdr:rowOff>
        </xdr:from>
        <xdr:to>
          <xdr:col>8</xdr:col>
          <xdr:colOff>730250</xdr:colOff>
          <xdr:row>4</xdr:row>
          <xdr:rowOff>6350</xdr:rowOff>
        </xdr:to>
        <xdr:sp macro="" textlink="">
          <xdr:nvSpPr>
            <xdr:cNvPr id="56322" name="Check Box 2" hidden="1">
              <a:extLst>
                <a:ext uri="{63B3BB69-23CF-44E3-9099-C40C66FF867C}">
                  <a14:compatExt spid="_x0000_s5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6323" name="Check Box 3" hidden="1">
              <a:extLst>
                <a:ext uri="{63B3BB69-23CF-44E3-9099-C40C66FF867C}">
                  <a14:compatExt spid="_x0000_s56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6324" name="Check Box 4" hidden="1">
              <a:extLst>
                <a:ext uri="{63B3BB69-23CF-44E3-9099-C40C66FF867C}">
                  <a14:compatExt spid="_x0000_s56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6339" name="Check Box 19" hidden="1">
              <a:extLst>
                <a:ext uri="{63B3BB69-23CF-44E3-9099-C40C66FF867C}">
                  <a14:compatExt spid="_x0000_s56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6340" name="Check Box 20" hidden="1">
              <a:extLst>
                <a:ext uri="{63B3BB69-23CF-44E3-9099-C40C66FF867C}">
                  <a14:compatExt spid="_x0000_s56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6341" name="Check Box 21" hidden="1">
              <a:extLst>
                <a:ext uri="{63B3BB69-23CF-44E3-9099-C40C66FF867C}">
                  <a14:compatExt spid="_x0000_s56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6342" name="Check Box 22" hidden="1">
              <a:extLst>
                <a:ext uri="{63B3BB69-23CF-44E3-9099-C40C66FF867C}">
                  <a14:compatExt spid="_x0000_s56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6343" name="Check Box 23" hidden="1">
              <a:extLst>
                <a:ext uri="{63B3BB69-23CF-44E3-9099-C40C66FF867C}">
                  <a14:compatExt spid="_x0000_s56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6344" name="Check Box 24" hidden="1">
              <a:extLst>
                <a:ext uri="{63B3BB69-23CF-44E3-9099-C40C66FF867C}">
                  <a14:compatExt spid="_x0000_s56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6345" name="Check Box 25" hidden="1">
              <a:extLst>
                <a:ext uri="{63B3BB69-23CF-44E3-9099-C40C66FF867C}">
                  <a14:compatExt spid="_x0000_s56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6346" name="Check Box 26" hidden="1">
              <a:extLst>
                <a:ext uri="{63B3BB69-23CF-44E3-9099-C40C66FF867C}">
                  <a14:compatExt spid="_x0000_s56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</xdr:row>
          <xdr:rowOff>0</xdr:rowOff>
        </xdr:from>
        <xdr:to>
          <xdr:col>6</xdr:col>
          <xdr:colOff>196850</xdr:colOff>
          <xdr:row>4</xdr:row>
          <xdr:rowOff>6350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</xdr:row>
          <xdr:rowOff>0</xdr:rowOff>
        </xdr:from>
        <xdr:to>
          <xdr:col>8</xdr:col>
          <xdr:colOff>730250</xdr:colOff>
          <xdr:row>4</xdr:row>
          <xdr:rowOff>6350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</xdr:row>
          <xdr:rowOff>0</xdr:rowOff>
        </xdr:from>
        <xdr:to>
          <xdr:col>6</xdr:col>
          <xdr:colOff>196850</xdr:colOff>
          <xdr:row>4</xdr:row>
          <xdr:rowOff>6350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</xdr:row>
          <xdr:rowOff>0</xdr:rowOff>
        </xdr:from>
        <xdr:to>
          <xdr:col>8</xdr:col>
          <xdr:colOff>730250</xdr:colOff>
          <xdr:row>4</xdr:row>
          <xdr:rowOff>6350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38933" name="Check Box 21" hidden="1">
              <a:extLst>
                <a:ext uri="{63B3BB69-23CF-44E3-9099-C40C66FF867C}">
                  <a14:compatExt spid="_x0000_s38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38934" name="Check Box 22" hidden="1">
              <a:extLst>
                <a:ext uri="{63B3BB69-23CF-44E3-9099-C40C66FF867C}">
                  <a14:compatExt spid="_x0000_s38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</xdr:row>
          <xdr:rowOff>0</xdr:rowOff>
        </xdr:from>
        <xdr:to>
          <xdr:col>6</xdr:col>
          <xdr:colOff>196850</xdr:colOff>
          <xdr:row>4</xdr:row>
          <xdr:rowOff>6350</xdr:rowOff>
        </xdr:to>
        <xdr:sp macro="" textlink="">
          <xdr:nvSpPr>
            <xdr:cNvPr id="49153" name="Check Box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</xdr:row>
          <xdr:rowOff>0</xdr:rowOff>
        </xdr:from>
        <xdr:to>
          <xdr:col>8</xdr:col>
          <xdr:colOff>730250</xdr:colOff>
          <xdr:row>4</xdr:row>
          <xdr:rowOff>6350</xdr:rowOff>
        </xdr:to>
        <xdr:sp macro="" textlink="">
          <xdr:nvSpPr>
            <xdr:cNvPr id="49154" name="Check Box 2" hidden="1">
              <a:extLst>
                <a:ext uri="{63B3BB69-23CF-44E3-9099-C40C66FF867C}">
                  <a14:compatExt spid="_x0000_s49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49155" name="Check Box 3" hidden="1">
              <a:extLst>
                <a:ext uri="{63B3BB69-23CF-44E3-9099-C40C66FF867C}">
                  <a14:compatExt spid="_x0000_s49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49156" name="Check Box 4" hidden="1">
              <a:extLst>
                <a:ext uri="{63B3BB69-23CF-44E3-9099-C40C66FF867C}">
                  <a14:compatExt spid="_x0000_s49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49171" name="Check Box 19" hidden="1">
              <a:extLst>
                <a:ext uri="{63B3BB69-23CF-44E3-9099-C40C66FF867C}">
                  <a14:compatExt spid="_x0000_s49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49172" name="Check Box 20" hidden="1">
              <a:extLst>
                <a:ext uri="{63B3BB69-23CF-44E3-9099-C40C66FF867C}">
                  <a14:compatExt spid="_x0000_s49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49176" name="Check Box 24" hidden="1">
              <a:extLst>
                <a:ext uri="{63B3BB69-23CF-44E3-9099-C40C66FF867C}">
                  <a14:compatExt spid="_x0000_s49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49177" name="Check Box 25" hidden="1">
              <a:extLst>
                <a:ext uri="{63B3BB69-23CF-44E3-9099-C40C66FF867C}">
                  <a14:compatExt spid="_x0000_s49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49178" name="Check Box 26" hidden="1">
              <a:extLst>
                <a:ext uri="{63B3BB69-23CF-44E3-9099-C40C66FF867C}">
                  <a14:compatExt spid="_x0000_s49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49179" name="Check Box 27" hidden="1">
              <a:extLst>
                <a:ext uri="{63B3BB69-23CF-44E3-9099-C40C66FF867C}">
                  <a14:compatExt spid="_x0000_s49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49180" name="Check Box 28" hidden="1">
              <a:extLst>
                <a:ext uri="{63B3BB69-23CF-44E3-9099-C40C66FF867C}">
                  <a14:compatExt spid="_x0000_s49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49181" name="Check Box 29" hidden="1">
              <a:extLst>
                <a:ext uri="{63B3BB69-23CF-44E3-9099-C40C66FF867C}">
                  <a14:compatExt spid="_x0000_s49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</xdr:row>
          <xdr:rowOff>0</xdr:rowOff>
        </xdr:from>
        <xdr:to>
          <xdr:col>6</xdr:col>
          <xdr:colOff>196850</xdr:colOff>
          <xdr:row>4</xdr:row>
          <xdr:rowOff>6350</xdr:rowOff>
        </xdr:to>
        <xdr:sp macro="" textlink="">
          <xdr:nvSpPr>
            <xdr:cNvPr id="50177" name="Check Box 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</xdr:row>
          <xdr:rowOff>0</xdr:rowOff>
        </xdr:from>
        <xdr:to>
          <xdr:col>8</xdr:col>
          <xdr:colOff>730250</xdr:colOff>
          <xdr:row>4</xdr:row>
          <xdr:rowOff>6350</xdr:rowOff>
        </xdr:to>
        <xdr:sp macro="" textlink="">
          <xdr:nvSpPr>
            <xdr:cNvPr id="50178" name="Check Box 2" hidden="1">
              <a:extLst>
                <a:ext uri="{63B3BB69-23CF-44E3-9099-C40C66FF867C}">
                  <a14:compatExt spid="_x0000_s50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0179" name="Check Box 3" hidden="1">
              <a:extLst>
                <a:ext uri="{63B3BB69-23CF-44E3-9099-C40C66FF867C}">
                  <a14:compatExt spid="_x0000_s50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0180" name="Check Box 4" hidden="1">
              <a:extLst>
                <a:ext uri="{63B3BB69-23CF-44E3-9099-C40C66FF867C}">
                  <a14:compatExt spid="_x0000_s50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0195" name="Check Box 19" hidden="1">
              <a:extLst>
                <a:ext uri="{63B3BB69-23CF-44E3-9099-C40C66FF867C}">
                  <a14:compatExt spid="_x0000_s50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0196" name="Check Box 20" hidden="1">
              <a:extLst>
                <a:ext uri="{63B3BB69-23CF-44E3-9099-C40C66FF867C}">
                  <a14:compatExt spid="_x0000_s50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0197" name="Check Box 21" hidden="1">
              <a:extLst>
                <a:ext uri="{63B3BB69-23CF-44E3-9099-C40C66FF867C}">
                  <a14:compatExt spid="_x0000_s50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0198" name="Check Box 22" hidden="1">
              <a:extLst>
                <a:ext uri="{63B3BB69-23CF-44E3-9099-C40C66FF867C}">
                  <a14:compatExt spid="_x0000_s50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0199" name="Check Box 23" hidden="1">
              <a:extLst>
                <a:ext uri="{63B3BB69-23CF-44E3-9099-C40C66FF867C}">
                  <a14:compatExt spid="_x0000_s50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0200" name="Check Box 24" hidden="1">
              <a:extLst>
                <a:ext uri="{63B3BB69-23CF-44E3-9099-C40C66FF867C}">
                  <a14:compatExt spid="_x0000_s50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</xdr:row>
          <xdr:rowOff>0</xdr:rowOff>
        </xdr:from>
        <xdr:to>
          <xdr:col>6</xdr:col>
          <xdr:colOff>196850</xdr:colOff>
          <xdr:row>4</xdr:row>
          <xdr:rowOff>6350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</xdr:row>
          <xdr:rowOff>0</xdr:rowOff>
        </xdr:from>
        <xdr:to>
          <xdr:col>8</xdr:col>
          <xdr:colOff>730250</xdr:colOff>
          <xdr:row>4</xdr:row>
          <xdr:rowOff>6350</xdr:rowOff>
        </xdr:to>
        <xdr:sp macro="" textlink="">
          <xdr:nvSpPr>
            <xdr:cNvPr id="51202" name="Check Box 2" hidden="1">
              <a:extLst>
                <a:ext uri="{63B3BB69-23CF-44E3-9099-C40C66FF867C}">
                  <a14:compatExt spid="_x0000_s5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1203" name="Check Box 3" hidden="1">
              <a:extLst>
                <a:ext uri="{63B3BB69-23CF-44E3-9099-C40C66FF867C}">
                  <a14:compatExt spid="_x0000_s5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1204" name="Check Box 4" hidden="1">
              <a:extLst>
                <a:ext uri="{63B3BB69-23CF-44E3-9099-C40C66FF867C}">
                  <a14:compatExt spid="_x0000_s5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1219" name="Check Box 19" hidden="1">
              <a:extLst>
                <a:ext uri="{63B3BB69-23CF-44E3-9099-C40C66FF867C}">
                  <a14:compatExt spid="_x0000_s5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1220" name="Check Box 20" hidden="1">
              <a:extLst>
                <a:ext uri="{63B3BB69-23CF-44E3-9099-C40C66FF867C}">
                  <a14:compatExt spid="_x0000_s5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1221" name="Check Box 21" hidden="1">
              <a:extLst>
                <a:ext uri="{63B3BB69-23CF-44E3-9099-C40C66FF867C}">
                  <a14:compatExt spid="_x0000_s5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1222" name="Check Box 22" hidden="1">
              <a:extLst>
                <a:ext uri="{63B3BB69-23CF-44E3-9099-C40C66FF867C}">
                  <a14:compatExt spid="_x0000_s5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1223" name="Check Box 23" hidden="1">
              <a:extLst>
                <a:ext uri="{63B3BB69-23CF-44E3-9099-C40C66FF867C}">
                  <a14:compatExt spid="_x0000_s5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1224" name="Check Box 24" hidden="1">
              <a:extLst>
                <a:ext uri="{63B3BB69-23CF-44E3-9099-C40C66FF867C}">
                  <a14:compatExt spid="_x0000_s5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1225" name="Check Box 25" hidden="1">
              <a:extLst>
                <a:ext uri="{63B3BB69-23CF-44E3-9099-C40C66FF867C}">
                  <a14:compatExt spid="_x0000_s5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1226" name="Check Box 26" hidden="1">
              <a:extLst>
                <a:ext uri="{63B3BB69-23CF-44E3-9099-C40C66FF867C}">
                  <a14:compatExt spid="_x0000_s5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</xdr:row>
          <xdr:rowOff>0</xdr:rowOff>
        </xdr:from>
        <xdr:to>
          <xdr:col>6</xdr:col>
          <xdr:colOff>196850</xdr:colOff>
          <xdr:row>4</xdr:row>
          <xdr:rowOff>6350</xdr:rowOff>
        </xdr:to>
        <xdr:sp macro="" textlink="">
          <xdr:nvSpPr>
            <xdr:cNvPr id="52225" name="Check Box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</xdr:row>
          <xdr:rowOff>0</xdr:rowOff>
        </xdr:from>
        <xdr:to>
          <xdr:col>8</xdr:col>
          <xdr:colOff>730250</xdr:colOff>
          <xdr:row>4</xdr:row>
          <xdr:rowOff>6350</xdr:rowOff>
        </xdr:to>
        <xdr:sp macro="" textlink="">
          <xdr:nvSpPr>
            <xdr:cNvPr id="52226" name="Check Box 2" hidden="1">
              <a:extLst>
                <a:ext uri="{63B3BB69-23CF-44E3-9099-C40C66FF867C}">
                  <a14:compatExt spid="_x0000_s5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2227" name="Check Box 3" hidden="1">
              <a:extLst>
                <a:ext uri="{63B3BB69-23CF-44E3-9099-C40C66FF867C}">
                  <a14:compatExt spid="_x0000_s5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2228" name="Check Box 4" hidden="1">
              <a:extLst>
                <a:ext uri="{63B3BB69-23CF-44E3-9099-C40C66FF867C}">
                  <a14:compatExt spid="_x0000_s5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2243" name="Check Box 19" hidden="1">
              <a:extLst>
                <a:ext uri="{63B3BB69-23CF-44E3-9099-C40C66FF867C}">
                  <a14:compatExt spid="_x0000_s5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2244" name="Check Box 20" hidden="1">
              <a:extLst>
                <a:ext uri="{63B3BB69-23CF-44E3-9099-C40C66FF867C}">
                  <a14:compatExt spid="_x0000_s5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2245" name="Check Box 21" hidden="1">
              <a:extLst>
                <a:ext uri="{63B3BB69-23CF-44E3-9099-C40C66FF867C}">
                  <a14:compatExt spid="_x0000_s5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2246" name="Check Box 22" hidden="1">
              <a:extLst>
                <a:ext uri="{63B3BB69-23CF-44E3-9099-C40C66FF867C}">
                  <a14:compatExt spid="_x0000_s5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2247" name="Check Box 23" hidden="1">
              <a:extLst>
                <a:ext uri="{63B3BB69-23CF-44E3-9099-C40C66FF867C}">
                  <a14:compatExt spid="_x0000_s5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2248" name="Check Box 24" hidden="1">
              <a:extLst>
                <a:ext uri="{63B3BB69-23CF-44E3-9099-C40C66FF867C}">
                  <a14:compatExt spid="_x0000_s5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2249" name="Check Box 25" hidden="1">
              <a:extLst>
                <a:ext uri="{63B3BB69-23CF-44E3-9099-C40C66FF867C}">
                  <a14:compatExt spid="_x0000_s5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2250" name="Check Box 26" hidden="1">
              <a:extLst>
                <a:ext uri="{63B3BB69-23CF-44E3-9099-C40C66FF867C}">
                  <a14:compatExt spid="_x0000_s5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</xdr:row>
          <xdr:rowOff>0</xdr:rowOff>
        </xdr:from>
        <xdr:to>
          <xdr:col>6</xdr:col>
          <xdr:colOff>196850</xdr:colOff>
          <xdr:row>4</xdr:row>
          <xdr:rowOff>6350</xdr:rowOff>
        </xdr:to>
        <xdr:sp macro="" textlink="">
          <xdr:nvSpPr>
            <xdr:cNvPr id="53249" name="Check Box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</xdr:row>
          <xdr:rowOff>0</xdr:rowOff>
        </xdr:from>
        <xdr:to>
          <xdr:col>8</xdr:col>
          <xdr:colOff>730250</xdr:colOff>
          <xdr:row>4</xdr:row>
          <xdr:rowOff>6350</xdr:rowOff>
        </xdr:to>
        <xdr:sp macro="" textlink="">
          <xdr:nvSpPr>
            <xdr:cNvPr id="53250" name="Check Box 2" hidden="1">
              <a:extLst>
                <a:ext uri="{63B3BB69-23CF-44E3-9099-C40C66FF867C}">
                  <a14:compatExt spid="_x0000_s5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3251" name="Check Box 3" hidden="1">
              <a:extLst>
                <a:ext uri="{63B3BB69-23CF-44E3-9099-C40C66FF867C}">
                  <a14:compatExt spid="_x0000_s5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3252" name="Check Box 4" hidden="1">
              <a:extLst>
                <a:ext uri="{63B3BB69-23CF-44E3-9099-C40C66FF867C}">
                  <a14:compatExt spid="_x0000_s5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3267" name="Check Box 19" hidden="1">
              <a:extLst>
                <a:ext uri="{63B3BB69-23CF-44E3-9099-C40C66FF867C}">
                  <a14:compatExt spid="_x0000_s53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3268" name="Check Box 20" hidden="1">
              <a:extLst>
                <a:ext uri="{63B3BB69-23CF-44E3-9099-C40C66FF867C}">
                  <a14:compatExt spid="_x0000_s5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3269" name="Check Box 21" hidden="1">
              <a:extLst>
                <a:ext uri="{63B3BB69-23CF-44E3-9099-C40C66FF867C}">
                  <a14:compatExt spid="_x0000_s53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3270" name="Check Box 22" hidden="1">
              <a:extLst>
                <a:ext uri="{63B3BB69-23CF-44E3-9099-C40C66FF867C}">
                  <a14:compatExt spid="_x0000_s5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3271" name="Check Box 23" hidden="1">
              <a:extLst>
                <a:ext uri="{63B3BB69-23CF-44E3-9099-C40C66FF867C}">
                  <a14:compatExt spid="_x0000_s5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3272" name="Check Box 24" hidden="1">
              <a:extLst>
                <a:ext uri="{63B3BB69-23CF-44E3-9099-C40C66FF867C}">
                  <a14:compatExt spid="_x0000_s5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3273" name="Check Box 25" hidden="1">
              <a:extLst>
                <a:ext uri="{63B3BB69-23CF-44E3-9099-C40C66FF867C}">
                  <a14:compatExt spid="_x0000_s5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3274" name="Check Box 26" hidden="1">
              <a:extLst>
                <a:ext uri="{63B3BB69-23CF-44E3-9099-C40C66FF867C}">
                  <a14:compatExt spid="_x0000_s5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</xdr:row>
          <xdr:rowOff>0</xdr:rowOff>
        </xdr:from>
        <xdr:to>
          <xdr:col>6</xdr:col>
          <xdr:colOff>196850</xdr:colOff>
          <xdr:row>4</xdr:row>
          <xdr:rowOff>6350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558800</xdr:colOff>
          <xdr:row>3</xdr:row>
          <xdr:rowOff>0</xdr:rowOff>
        </xdr:from>
        <xdr:to>
          <xdr:col>8</xdr:col>
          <xdr:colOff>730250</xdr:colOff>
          <xdr:row>4</xdr:row>
          <xdr:rowOff>6350</xdr:rowOff>
        </xdr:to>
        <xdr:sp macro="" textlink="">
          <xdr:nvSpPr>
            <xdr:cNvPr id="54274" name="Check Box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4275" name="Check Box 3" hidden="1">
              <a:extLst>
                <a:ext uri="{63B3BB69-23CF-44E3-9099-C40C66FF867C}">
                  <a14:compatExt spid="_x0000_s54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4276" name="Check Box 4" hidden="1">
              <a:extLst>
                <a:ext uri="{63B3BB69-23CF-44E3-9099-C40C66FF867C}">
                  <a14:compatExt spid="_x0000_s5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4291" name="Check Box 19" hidden="1">
              <a:extLst>
                <a:ext uri="{63B3BB69-23CF-44E3-9099-C40C66FF867C}">
                  <a14:compatExt spid="_x0000_s54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4292" name="Check Box 20" hidden="1">
              <a:extLst>
                <a:ext uri="{63B3BB69-23CF-44E3-9099-C40C66FF867C}">
                  <a14:compatExt spid="_x0000_s54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4293" name="Check Box 21" hidden="1">
              <a:extLst>
                <a:ext uri="{63B3BB69-23CF-44E3-9099-C40C66FF867C}">
                  <a14:compatExt spid="_x0000_s54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4294" name="Check Box 22" hidden="1">
              <a:extLst>
                <a:ext uri="{63B3BB69-23CF-44E3-9099-C40C66FF867C}">
                  <a14:compatExt spid="_x0000_s54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4295" name="Check Box 23" hidden="1">
              <a:extLst>
                <a:ext uri="{63B3BB69-23CF-44E3-9099-C40C66FF867C}">
                  <a14:compatExt spid="_x0000_s54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4296" name="Check Box 24" hidden="1">
              <a:extLst>
                <a:ext uri="{63B3BB69-23CF-44E3-9099-C40C66FF867C}">
                  <a14:compatExt spid="_x0000_s54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27</xdr:row>
          <xdr:rowOff>152400</xdr:rowOff>
        </xdr:from>
        <xdr:to>
          <xdr:col>3</xdr:col>
          <xdr:colOff>533400</xdr:colOff>
          <xdr:row>29</xdr:row>
          <xdr:rowOff>6350</xdr:rowOff>
        </xdr:to>
        <xdr:sp macro="" textlink="">
          <xdr:nvSpPr>
            <xdr:cNvPr id="54297" name="Check Box 25" hidden="1">
              <a:extLst>
                <a:ext uri="{63B3BB69-23CF-44E3-9099-C40C66FF867C}">
                  <a14:compatExt spid="_x0000_s54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152400</xdr:rowOff>
        </xdr:from>
        <xdr:to>
          <xdr:col>4</xdr:col>
          <xdr:colOff>539750</xdr:colOff>
          <xdr:row>29</xdr:row>
          <xdr:rowOff>6350</xdr:rowOff>
        </xdr:to>
        <xdr:sp macro="" textlink="">
          <xdr:nvSpPr>
            <xdr:cNvPr id="54298" name="Check Box 26" hidden="1">
              <a:extLst>
                <a:ext uri="{63B3BB69-23CF-44E3-9099-C40C66FF867C}">
                  <a14:compatExt spid="_x0000_s54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4.xml"/><Relationship Id="rId13" Type="http://schemas.openxmlformats.org/officeDocument/2006/relationships/ctrlProp" Target="../ctrlProps/ctrlProp99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93.xml"/><Relationship Id="rId12" Type="http://schemas.openxmlformats.org/officeDocument/2006/relationships/ctrlProp" Target="../ctrlProps/ctrlProp98.xml"/><Relationship Id="rId2" Type="http://schemas.openxmlformats.org/officeDocument/2006/relationships/drawing" Target="../drawings/drawing10.xml"/><Relationship Id="rId16" Type="http://schemas.openxmlformats.org/officeDocument/2006/relationships/comments" Target="../comments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92.xml"/><Relationship Id="rId11" Type="http://schemas.openxmlformats.org/officeDocument/2006/relationships/ctrlProp" Target="../ctrlProps/ctrlProp97.xml"/><Relationship Id="rId5" Type="http://schemas.openxmlformats.org/officeDocument/2006/relationships/ctrlProp" Target="../ctrlProps/ctrlProp91.xml"/><Relationship Id="rId15" Type="http://schemas.openxmlformats.org/officeDocument/2006/relationships/ctrlProp" Target="../ctrlProps/ctrlProp101.xml"/><Relationship Id="rId10" Type="http://schemas.openxmlformats.org/officeDocument/2006/relationships/ctrlProp" Target="../ctrlProps/ctrlProp96.xml"/><Relationship Id="rId4" Type="http://schemas.openxmlformats.org/officeDocument/2006/relationships/ctrlProp" Target="../ctrlProps/ctrlProp90.xml"/><Relationship Id="rId9" Type="http://schemas.openxmlformats.org/officeDocument/2006/relationships/ctrlProp" Target="../ctrlProps/ctrlProp95.xml"/><Relationship Id="rId14" Type="http://schemas.openxmlformats.org/officeDocument/2006/relationships/ctrlProp" Target="../ctrlProps/ctrlProp10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6.xml"/><Relationship Id="rId13" Type="http://schemas.openxmlformats.org/officeDocument/2006/relationships/ctrlProp" Target="../ctrlProps/ctrlProp111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105.xml"/><Relationship Id="rId12" Type="http://schemas.openxmlformats.org/officeDocument/2006/relationships/ctrlProp" Target="../ctrlProps/ctrlProp110.xml"/><Relationship Id="rId2" Type="http://schemas.openxmlformats.org/officeDocument/2006/relationships/drawing" Target="../drawings/drawing11.xml"/><Relationship Id="rId16" Type="http://schemas.openxmlformats.org/officeDocument/2006/relationships/comments" Target="../comments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04.xml"/><Relationship Id="rId11" Type="http://schemas.openxmlformats.org/officeDocument/2006/relationships/ctrlProp" Target="../ctrlProps/ctrlProp109.xml"/><Relationship Id="rId5" Type="http://schemas.openxmlformats.org/officeDocument/2006/relationships/ctrlProp" Target="../ctrlProps/ctrlProp103.xml"/><Relationship Id="rId15" Type="http://schemas.openxmlformats.org/officeDocument/2006/relationships/ctrlProp" Target="../ctrlProps/ctrlProp113.xml"/><Relationship Id="rId10" Type="http://schemas.openxmlformats.org/officeDocument/2006/relationships/ctrlProp" Target="../ctrlProps/ctrlProp108.xml"/><Relationship Id="rId4" Type="http://schemas.openxmlformats.org/officeDocument/2006/relationships/ctrlProp" Target="../ctrlProps/ctrlProp102.xml"/><Relationship Id="rId9" Type="http://schemas.openxmlformats.org/officeDocument/2006/relationships/ctrlProp" Target="../ctrlProps/ctrlProp107.xml"/><Relationship Id="rId14" Type="http://schemas.openxmlformats.org/officeDocument/2006/relationships/ctrlProp" Target="../ctrlProps/ctrlProp11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5.xml"/><Relationship Id="rId12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2" Type="http://schemas.openxmlformats.org/officeDocument/2006/relationships/drawing" Target="../drawings/drawing4.xml"/><Relationship Id="rId16" Type="http://schemas.openxmlformats.org/officeDocument/2006/relationships/comments" Target="../comments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13" Type="http://schemas.openxmlformats.org/officeDocument/2006/relationships/ctrlProp" Target="../ctrlProps/ctrlProp41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5" Type="http://schemas.openxmlformats.org/officeDocument/2006/relationships/ctrlProp" Target="../ctrlProps/ctrlProp33.xml"/><Relationship Id="rId10" Type="http://schemas.openxmlformats.org/officeDocument/2006/relationships/ctrlProp" Target="../ctrlProps/ctrlProp38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Relationship Id="rId1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13" Type="http://schemas.openxmlformats.org/officeDocument/2006/relationships/ctrlProp" Target="../ctrlProps/ctrlProp51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2" Type="http://schemas.openxmlformats.org/officeDocument/2006/relationships/drawing" Target="../drawings/drawing6.xml"/><Relationship Id="rId16" Type="http://schemas.openxmlformats.org/officeDocument/2006/relationships/comments" Target="../comments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5" Type="http://schemas.openxmlformats.org/officeDocument/2006/relationships/ctrlProp" Target="../ctrlProps/ctrlProp43.xml"/><Relationship Id="rId15" Type="http://schemas.openxmlformats.org/officeDocument/2006/relationships/ctrlProp" Target="../ctrlProps/ctrlProp53.xml"/><Relationship Id="rId10" Type="http://schemas.openxmlformats.org/officeDocument/2006/relationships/ctrlProp" Target="../ctrlProps/ctrlProp48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Relationship Id="rId14" Type="http://schemas.openxmlformats.org/officeDocument/2006/relationships/ctrlProp" Target="../ctrlProps/ctrlProp5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8.xml"/><Relationship Id="rId13" Type="http://schemas.openxmlformats.org/officeDocument/2006/relationships/ctrlProp" Target="../ctrlProps/ctrlProp63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57.xml"/><Relationship Id="rId12" Type="http://schemas.openxmlformats.org/officeDocument/2006/relationships/ctrlProp" Target="../ctrlProps/ctrlProp62.xml"/><Relationship Id="rId2" Type="http://schemas.openxmlformats.org/officeDocument/2006/relationships/drawing" Target="../drawings/drawing7.xml"/><Relationship Id="rId16" Type="http://schemas.openxmlformats.org/officeDocument/2006/relationships/comments" Target="../comments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56.xml"/><Relationship Id="rId11" Type="http://schemas.openxmlformats.org/officeDocument/2006/relationships/ctrlProp" Target="../ctrlProps/ctrlProp61.xml"/><Relationship Id="rId5" Type="http://schemas.openxmlformats.org/officeDocument/2006/relationships/ctrlProp" Target="../ctrlProps/ctrlProp55.xml"/><Relationship Id="rId15" Type="http://schemas.openxmlformats.org/officeDocument/2006/relationships/ctrlProp" Target="../ctrlProps/ctrlProp65.xml"/><Relationship Id="rId10" Type="http://schemas.openxmlformats.org/officeDocument/2006/relationships/ctrlProp" Target="../ctrlProps/ctrlProp60.xml"/><Relationship Id="rId4" Type="http://schemas.openxmlformats.org/officeDocument/2006/relationships/ctrlProp" Target="../ctrlProps/ctrlProp54.xml"/><Relationship Id="rId9" Type="http://schemas.openxmlformats.org/officeDocument/2006/relationships/ctrlProp" Target="../ctrlProps/ctrlProp59.xml"/><Relationship Id="rId14" Type="http://schemas.openxmlformats.org/officeDocument/2006/relationships/ctrlProp" Target="../ctrlProps/ctrlProp64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0.xml"/><Relationship Id="rId13" Type="http://schemas.openxmlformats.org/officeDocument/2006/relationships/ctrlProp" Target="../ctrlProps/ctrlProp75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69.xml"/><Relationship Id="rId12" Type="http://schemas.openxmlformats.org/officeDocument/2006/relationships/ctrlProp" Target="../ctrlProps/ctrlProp74.xml"/><Relationship Id="rId2" Type="http://schemas.openxmlformats.org/officeDocument/2006/relationships/drawing" Target="../drawings/drawing8.xml"/><Relationship Id="rId16" Type="http://schemas.openxmlformats.org/officeDocument/2006/relationships/comments" Target="../comments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68.xml"/><Relationship Id="rId11" Type="http://schemas.openxmlformats.org/officeDocument/2006/relationships/ctrlProp" Target="../ctrlProps/ctrlProp73.xml"/><Relationship Id="rId5" Type="http://schemas.openxmlformats.org/officeDocument/2006/relationships/ctrlProp" Target="../ctrlProps/ctrlProp67.xml"/><Relationship Id="rId15" Type="http://schemas.openxmlformats.org/officeDocument/2006/relationships/ctrlProp" Target="../ctrlProps/ctrlProp77.xml"/><Relationship Id="rId10" Type="http://schemas.openxmlformats.org/officeDocument/2006/relationships/ctrlProp" Target="../ctrlProps/ctrlProp72.xml"/><Relationship Id="rId4" Type="http://schemas.openxmlformats.org/officeDocument/2006/relationships/ctrlProp" Target="../ctrlProps/ctrlProp66.xml"/><Relationship Id="rId9" Type="http://schemas.openxmlformats.org/officeDocument/2006/relationships/ctrlProp" Target="../ctrlProps/ctrlProp71.xml"/><Relationship Id="rId14" Type="http://schemas.openxmlformats.org/officeDocument/2006/relationships/ctrlProp" Target="../ctrlProps/ctrlProp7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2.xml"/><Relationship Id="rId13" Type="http://schemas.openxmlformats.org/officeDocument/2006/relationships/ctrlProp" Target="../ctrlProps/ctrlProp87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81.xml"/><Relationship Id="rId12" Type="http://schemas.openxmlformats.org/officeDocument/2006/relationships/ctrlProp" Target="../ctrlProps/ctrlProp86.xml"/><Relationship Id="rId2" Type="http://schemas.openxmlformats.org/officeDocument/2006/relationships/drawing" Target="../drawings/drawing9.xml"/><Relationship Id="rId16" Type="http://schemas.openxmlformats.org/officeDocument/2006/relationships/comments" Target="../comments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80.xml"/><Relationship Id="rId11" Type="http://schemas.openxmlformats.org/officeDocument/2006/relationships/ctrlProp" Target="../ctrlProps/ctrlProp85.xml"/><Relationship Id="rId5" Type="http://schemas.openxmlformats.org/officeDocument/2006/relationships/ctrlProp" Target="../ctrlProps/ctrlProp79.xml"/><Relationship Id="rId15" Type="http://schemas.openxmlformats.org/officeDocument/2006/relationships/ctrlProp" Target="../ctrlProps/ctrlProp89.xml"/><Relationship Id="rId10" Type="http://schemas.openxmlformats.org/officeDocument/2006/relationships/ctrlProp" Target="../ctrlProps/ctrlProp84.xml"/><Relationship Id="rId4" Type="http://schemas.openxmlformats.org/officeDocument/2006/relationships/ctrlProp" Target="../ctrlProps/ctrlProp78.xml"/><Relationship Id="rId9" Type="http://schemas.openxmlformats.org/officeDocument/2006/relationships/ctrlProp" Target="../ctrlProps/ctrlProp83.xml"/><Relationship Id="rId14" Type="http://schemas.openxmlformats.org/officeDocument/2006/relationships/ctrlProp" Target="../ctrlProps/ctrlProp8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8"/>
  <sheetViews>
    <sheetView showGridLines="0" tabSelected="1" view="pageLayout" zoomScaleNormal="100" workbookViewId="0">
      <selection activeCell="E24" sqref="E24"/>
    </sheetView>
  </sheetViews>
  <sheetFormatPr baseColWidth="10" defaultColWidth="11.54296875" defaultRowHeight="14.5" x14ac:dyDescent="0.35"/>
  <cols>
    <col min="1" max="1" width="15.6328125" style="151" customWidth="1"/>
    <col min="2" max="2" width="32.08984375" style="151" customWidth="1"/>
    <col min="3" max="3" width="5.54296875" style="51" customWidth="1"/>
    <col min="4" max="4" width="18.08984375" style="151" customWidth="1"/>
    <col min="5" max="5" width="11.08984375" style="151" customWidth="1"/>
    <col min="6" max="6" width="4.90625" style="98" customWidth="1"/>
    <col min="7" max="16384" width="11.54296875" style="151"/>
  </cols>
  <sheetData>
    <row r="1" spans="1:6" ht="30" x14ac:dyDescent="0.35">
      <c r="A1" s="150" t="s">
        <v>66</v>
      </c>
      <c r="B1" s="50"/>
    </row>
    <row r="2" spans="1:6" ht="15.5" x14ac:dyDescent="0.35">
      <c r="B2" s="53"/>
    </row>
    <row r="3" spans="1:6" ht="30" x14ac:dyDescent="0.35">
      <c r="A3" s="50" t="s">
        <v>0</v>
      </c>
    </row>
    <row r="4" spans="1:6" ht="15.5" x14ac:dyDescent="0.35">
      <c r="A4" s="53" t="s">
        <v>1</v>
      </c>
    </row>
    <row r="6" spans="1:6" ht="18" x14ac:dyDescent="0.35">
      <c r="A6" s="152" t="s">
        <v>82</v>
      </c>
      <c r="B6" s="152"/>
      <c r="F6" s="153" t="s">
        <v>83</v>
      </c>
    </row>
    <row r="8" spans="1:6" ht="18" customHeight="1" x14ac:dyDescent="0.35">
      <c r="A8" s="31" t="s">
        <v>12</v>
      </c>
      <c r="B8" s="31"/>
      <c r="C8" s="31"/>
      <c r="D8" s="36" t="s">
        <v>28</v>
      </c>
      <c r="E8" s="87"/>
      <c r="F8" s="87"/>
    </row>
    <row r="9" spans="1:6" ht="18" customHeight="1" x14ac:dyDescent="0.35">
      <c r="A9" s="32" t="s">
        <v>8</v>
      </c>
      <c r="B9" s="32"/>
      <c r="C9" s="32"/>
      <c r="D9" s="86"/>
      <c r="E9" s="88"/>
      <c r="F9" s="88"/>
    </row>
    <row r="10" spans="1:6" ht="7.25" customHeight="1" x14ac:dyDescent="0.35">
      <c r="A10" s="17"/>
      <c r="B10" s="17"/>
      <c r="C10" s="17"/>
      <c r="D10" s="17"/>
      <c r="E10" s="89"/>
      <c r="F10" s="105"/>
    </row>
    <row r="11" spans="1:6" ht="14.4" customHeight="1" x14ac:dyDescent="0.35">
      <c r="A11" s="255" t="s">
        <v>25</v>
      </c>
      <c r="B11" s="256"/>
      <c r="C11" s="256"/>
      <c r="D11" s="250" t="s">
        <v>38</v>
      </c>
      <c r="E11" s="242" t="s">
        <v>26</v>
      </c>
      <c r="F11" s="243"/>
    </row>
    <row r="12" spans="1:6" s="154" customFormat="1" ht="14.4" customHeight="1" x14ac:dyDescent="0.35">
      <c r="A12" s="257"/>
      <c r="B12" s="258"/>
      <c r="C12" s="258"/>
      <c r="D12" s="251"/>
      <c r="E12" s="244"/>
      <c r="F12" s="245"/>
    </row>
    <row r="13" spans="1:6" ht="14.4" customHeight="1" x14ac:dyDescent="0.35">
      <c r="A13" s="1" t="s">
        <v>7</v>
      </c>
      <c r="B13" s="25"/>
      <c r="C13" s="73"/>
      <c r="D13" s="180">
        <f>SUM('Liegenschaft 1'!J14,'Liegenschaft 2'!J14,'Liegenschaft 3'!J14,'Liegenschaft 4'!J14,'Liegenschaft 5'!J14,'Liegenschaft 6'!J14,'Liegenschaft 7'!J14,'Liegenschaft 8'!J14,'Liegenschaft 9'!J14,'Liegenschaft 10'!J14)</f>
        <v>0</v>
      </c>
      <c r="E13" s="181">
        <f>SUM('Liegenschaft 1'!K14,'Liegenschaft 2'!K14,'Liegenschaft 3'!K14,'Liegenschaft 4'!K14,'Liegenschaft 5'!K14,'Liegenschaft 6'!K14,'Liegenschaft 7'!K14,'Liegenschaft 8'!K14,'Liegenschaft 9'!K14,'Liegenschaft 10'!K14)</f>
        <v>0</v>
      </c>
      <c r="F13" s="103"/>
    </row>
    <row r="14" spans="1:6" ht="14.4" customHeight="1" x14ac:dyDescent="0.35">
      <c r="A14" s="21" t="s">
        <v>10</v>
      </c>
      <c r="B14" s="26"/>
      <c r="C14" s="74"/>
      <c r="D14" s="183">
        <f>SUM('Liegenschaft 1'!J15,'Liegenschaft 2'!J15,'Liegenschaft 3'!J15,'Liegenschaft 4'!J15,'Liegenschaft 5'!J15,'Liegenschaft 6'!J15,'Liegenschaft 7'!J15,'Liegenschaft 8'!J15,'Liegenschaft 9'!J15,'Liegenschaft 10'!J15)</f>
        <v>0</v>
      </c>
      <c r="E14" s="184">
        <f>SUM('Liegenschaft 1'!K15,'Liegenschaft 2'!K15,'Liegenschaft 3'!K15,'Liegenschaft 4'!K15,'Liegenschaft 5'!K15,'Liegenschaft 6'!K15,'Liegenschaft 7'!K15,'Liegenschaft 8'!K15,'Liegenschaft 9'!K15,'Liegenschaft 10'!K15)</f>
        <v>0</v>
      </c>
      <c r="F14" s="104"/>
    </row>
    <row r="15" spans="1:6" ht="14.4" customHeight="1" x14ac:dyDescent="0.35">
      <c r="A15" s="24" t="s">
        <v>27</v>
      </c>
      <c r="B15" s="37"/>
      <c r="C15" s="75"/>
      <c r="D15" s="185">
        <f>SUM('Liegenschaft 1'!J16,'Liegenschaft 2'!J16,'Liegenschaft 3'!J16,'Liegenschaft 4'!J16,'Liegenschaft 5'!J16,'Liegenschaft 6'!J16,'Liegenschaft 7'!J16,'Liegenschaft 8'!J16,'Liegenschaft 9'!J16,'Liegenschaft 10'!J16)</f>
        <v>0</v>
      </c>
      <c r="E15" s="187">
        <f>D13-D14</f>
        <v>0</v>
      </c>
      <c r="F15" s="99" t="str">
        <f>IF(D15&lt;&gt;E15,"falsch",IF(D15=E15,"richtig"))</f>
        <v>richtig</v>
      </c>
    </row>
    <row r="16" spans="1:6" s="155" customFormat="1" ht="14.4" customHeight="1" x14ac:dyDescent="0.35">
      <c r="A16" s="130" t="s">
        <v>11</v>
      </c>
      <c r="B16" s="131"/>
      <c r="C16" s="132"/>
      <c r="D16" s="229">
        <f>IF(D13,D14/D13,0)</f>
        <v>0</v>
      </c>
      <c r="E16" s="230">
        <f>IF(E13,E14/E13,0)</f>
        <v>0</v>
      </c>
      <c r="F16" s="99" t="str">
        <f>IF(D16&lt;&gt;E16,"falsch",IF(D16=E16,"richtig"))</f>
        <v>richtig</v>
      </c>
    </row>
    <row r="17" spans="1:6" ht="7.25" customHeight="1" x14ac:dyDescent="0.35">
      <c r="A17" s="2"/>
      <c r="B17" s="2"/>
      <c r="C17" s="2"/>
      <c r="D17" s="4"/>
      <c r="E17" s="90"/>
      <c r="F17" s="105"/>
    </row>
    <row r="18" spans="1:6" ht="14.4" customHeight="1" x14ac:dyDescent="0.35">
      <c r="A18" s="252" t="s">
        <v>9</v>
      </c>
      <c r="B18" s="38"/>
      <c r="C18" s="19"/>
      <c r="D18" s="250" t="s">
        <v>23</v>
      </c>
      <c r="E18" s="246" t="s">
        <v>26</v>
      </c>
      <c r="F18" s="247"/>
    </row>
    <row r="19" spans="1:6" ht="14.4" customHeight="1" x14ac:dyDescent="0.35">
      <c r="A19" s="253"/>
      <c r="B19" s="39"/>
      <c r="C19" s="20"/>
      <c r="D19" s="254"/>
      <c r="E19" s="248"/>
      <c r="F19" s="249"/>
    </row>
    <row r="20" spans="1:6" ht="14.4" customHeight="1" x14ac:dyDescent="0.35">
      <c r="A20" s="8" t="s">
        <v>13</v>
      </c>
      <c r="B20" s="40"/>
      <c r="C20" s="129"/>
      <c r="D20" s="133">
        <f>SUM('Liegenschaft 1'!J21,'Liegenschaft 2'!J21,'Liegenschaft 3'!J21,'Liegenschaft 4'!J21,'Liegenschaft 5'!J21,'Liegenschaft 6'!J21,'Liegenschaft 7'!J21,'Liegenschaft 8'!J21,'Liegenschaft 9'!J21,'Liegenschaft 10'!J21)</f>
        <v>0</v>
      </c>
      <c r="E20" s="63">
        <f>SUM('Liegenschaft 1'!D21:I21,'Liegenschaft 2'!D21:I21,'Liegenschaft 3'!D21:I21,'Liegenschaft 4'!D21:I21,'Liegenschaft 5'!D21:I21,'Liegenschaft 6'!D21:I21,'Liegenschaft 7'!D21:I21,'Liegenschaft 8'!D21:I21,'Liegenschaft 9'!D21:I21,'Liegenschaft 10'!D21:I21)</f>
        <v>0</v>
      </c>
      <c r="F20" s="99" t="str">
        <f t="shared" ref="F20:F47" si="0">IF(D20&lt;&gt;E20,"falsch",IF(D20=E20,"richtig"))</f>
        <v>richtig</v>
      </c>
    </row>
    <row r="21" spans="1:6" ht="14.4" customHeight="1" x14ac:dyDescent="0.35">
      <c r="A21" s="171"/>
      <c r="B21" s="46"/>
      <c r="C21" s="172" t="s">
        <v>45</v>
      </c>
      <c r="D21" s="173">
        <f>SUM('Liegenschaft 1'!J22,'Liegenschaft 2'!J22,'Liegenschaft 3'!J22,'Liegenschaft 4'!J22,'Liegenschaft 5'!J22,'Liegenschaft 6'!J22,'Liegenschaft 7'!J22,'Liegenschaft 8'!J22,'Liegenschaft 9'!J22,'Liegenschaft 10'!J22)</f>
        <v>0</v>
      </c>
      <c r="E21" s="81">
        <f>SUM(E20)</f>
        <v>0</v>
      </c>
      <c r="F21" s="99" t="str">
        <f t="shared" si="0"/>
        <v>richtig</v>
      </c>
    </row>
    <row r="22" spans="1:6" ht="14.4" customHeight="1" thickBot="1" x14ac:dyDescent="0.4">
      <c r="A22" s="225" t="s">
        <v>31</v>
      </c>
      <c r="B22" s="226"/>
      <c r="C22" s="224" t="s">
        <v>32</v>
      </c>
      <c r="D22" s="224">
        <f>SUM('Liegenschaft 1'!J23,'Liegenschaft 2'!J23,'Liegenschaft 3'!J23,'Liegenschaft 4'!J23,'Liegenschaft 5'!J23,'Liegenschaft 6'!J23,'Liegenschaft 7'!J23,'Liegenschaft 8'!J23,'Liegenschaft 9'!J23,'Liegenschaft 10'!J23)</f>
        <v>0</v>
      </c>
      <c r="E22" s="221">
        <f>SUM('Liegenschaft 1'!D23:I23,'Liegenschaft 2'!D23:I23,'Liegenschaft 3'!D23:I23,'Liegenschaft 4'!D23:I23,'Liegenschaft 5'!D23:I23,'Liegenschaft 6'!D23:I23,'Liegenschaft 7'!D23:I23,'Liegenschaft 8'!D23:I23,'Liegenschaft 9'!D23:I23,'Liegenschaft 10'!D23:I23)</f>
        <v>0</v>
      </c>
      <c r="F22" s="99" t="str">
        <f t="shared" si="0"/>
        <v>richtig</v>
      </c>
    </row>
    <row r="23" spans="1:6" ht="14.4" customHeight="1" thickBot="1" x14ac:dyDescent="0.4">
      <c r="A23" s="107" t="s">
        <v>44</v>
      </c>
      <c r="B23" s="108"/>
      <c r="C23" s="111">
        <v>0.75</v>
      </c>
      <c r="D23" s="128">
        <f>SUM('Liegenschaft 1'!J24,'Liegenschaft 2'!J24,'Liegenschaft 3'!J24,'Liegenschaft 4'!J24,'Liegenschaft 5'!J24,'Liegenschaft 6'!J24,'Liegenschaft 7'!J24,'Liegenschaft 8'!J24,'Liegenschaft 9'!J24,'Liegenschaft 10'!J24)</f>
        <v>0</v>
      </c>
      <c r="E23" s="134">
        <f>D23</f>
        <v>0</v>
      </c>
      <c r="F23" s="99" t="str">
        <f t="shared" si="0"/>
        <v>richtig</v>
      </c>
    </row>
    <row r="24" spans="1:6" ht="14.4" customHeight="1" x14ac:dyDescent="0.35">
      <c r="A24" s="82" t="s">
        <v>35</v>
      </c>
      <c r="B24" s="241"/>
      <c r="C24" s="83"/>
      <c r="D24" s="85">
        <f>SUM('Liegenschaft 1'!J25,'Liegenschaft 2'!J25,'Liegenschaft 3'!J25,'Liegenschaft 4'!J25,'Liegenschaft 5'!J25,'Liegenschaft 6'!J25,'Liegenschaft 7'!J25,'Liegenschaft 8'!J25,'Liegenschaft 9'!J25,'Liegenschaft 10'!J25)</f>
        <v>0</v>
      </c>
      <c r="E24" s="167">
        <f>SUM('Liegenschaft 1'!K25,'Liegenschaft 2'!K25,'Liegenschaft 3'!K25,'Liegenschaft 4'!K25,'Liegenschaft 5'!K25,'Liegenschaft 6'!K25,'Liegenschaft 7'!K25,'Liegenschaft 8'!K25,'Liegenschaft 9'!K25,'Liegenschaft 10'!K25)</f>
        <v>0</v>
      </c>
      <c r="F24" s="99" t="str">
        <f t="shared" si="0"/>
        <v>richtig</v>
      </c>
    </row>
    <row r="25" spans="1:6" ht="7.25" customHeight="1" x14ac:dyDescent="0.35">
      <c r="A25" s="64"/>
      <c r="B25" s="64"/>
      <c r="C25" s="65"/>
      <c r="D25" s="64"/>
      <c r="E25" s="91"/>
      <c r="F25" s="105"/>
    </row>
    <row r="26" spans="1:6" ht="14.4" customHeight="1" x14ac:dyDescent="0.35">
      <c r="A26" s="261" t="s">
        <v>76</v>
      </c>
      <c r="B26" s="262"/>
      <c r="C26" s="169"/>
      <c r="D26" s="250" t="s">
        <v>23</v>
      </c>
      <c r="E26" s="259" t="s">
        <v>26</v>
      </c>
      <c r="F26" s="260"/>
    </row>
    <row r="27" spans="1:6" ht="14.4" customHeight="1" thickBot="1" x14ac:dyDescent="0.4">
      <c r="A27" s="263"/>
      <c r="B27" s="264"/>
      <c r="C27" s="170"/>
      <c r="D27" s="251"/>
      <c r="E27" s="223" t="s">
        <v>72</v>
      </c>
      <c r="F27" s="165">
        <f>IF('Liegenschaft 1'!D27=TRUE,TRUE,FALSE)+IF('Liegenschaft 2'!D27=TRUE,TRUE,FALSE)+IF('Liegenschaft 3'!D27=TRUE,TRUE,FALSE)+IF('Liegenschaft 4'!D27=TRUE,TRUE,FALSE)+IF('Liegenschaft 5'!D27=TRUE,TRUE,FALSE)+IF('Liegenschaft 6'!D27=TRUE,TRUE,FALSE)+IF('Liegenschaft 7'!D27=TRUE,TRUE,FALSE)+IF('Liegenschaft 8'!D27=TRUE,TRUE,FALSE)+IF('Liegenschaft 9'!D27=TRUE,TRUE,FALSE)+IF('Liegenschaft 10'!D27=TRUE,TRUE,FALSE)</f>
        <v>0</v>
      </c>
    </row>
    <row r="28" spans="1:6" ht="14.4" customHeight="1" thickBot="1" x14ac:dyDescent="0.4">
      <c r="A28" s="107" t="s">
        <v>69</v>
      </c>
      <c r="B28" s="108"/>
      <c r="C28" s="108"/>
      <c r="D28" s="128">
        <f>SUM('Liegenschaft 1'!J32,'Liegenschaft 2'!J32,'Liegenschaft 3'!J32,'Liegenschaft 4'!J32,'Liegenschaft 5'!J32,'Liegenschaft 6'!J32,'Liegenschaft 7'!J32,'Liegenschaft 8'!J32,'Liegenschaft 9'!J32,'Liegenschaft 10'!J32)</f>
        <v>0</v>
      </c>
      <c r="E28" s="134">
        <f>SUM('Liegenschaft 1'!D32:I32,'Liegenschaft 2'!D32:I32,'Liegenschaft 3'!D32:I32,'Liegenschaft 4'!D32:I32,'Liegenschaft 5'!D32:I32,'Liegenschaft 6'!D32:I32,'Liegenschaft 7'!D32:I32,'Liegenschaft 8'!D32:I32,'Liegenschaft 9'!D32:I32,'Liegenschaft 10'!D32:I32)</f>
        <v>0</v>
      </c>
      <c r="F28" s="99" t="str">
        <f t="shared" ref="F28:F29" si="1">IF(D28&lt;&gt;E28,"falsch",IF(D28=E28,"richtig"))</f>
        <v>richtig</v>
      </c>
    </row>
    <row r="29" spans="1:6" ht="14.4" customHeight="1" x14ac:dyDescent="0.35">
      <c r="A29" s="82" t="s">
        <v>35</v>
      </c>
      <c r="B29" s="83"/>
      <c r="C29" s="241"/>
      <c r="D29" s="85">
        <f>SUM('Liegenschaft 1'!J33,'Liegenschaft 2'!J33,'Liegenschaft 3'!J33,'Liegenschaft 4'!J33,'Liegenschaft 5'!J33,'Liegenschaft 6'!J33,'Liegenschaft 7'!J33,'Liegenschaft 8'!J33,'Liegenschaft 9'!J33,'Liegenschaft 10'!J33)</f>
        <v>0</v>
      </c>
      <c r="E29" s="167">
        <f>SUM('Liegenschaft 1'!K33,'Liegenschaft 2'!K33,'Liegenschaft 3'!K33,'Liegenschaft 4'!K33,'Liegenschaft 5'!K33,'Liegenschaft 6'!K33,'Liegenschaft 7'!K33,'Liegenschaft 8'!K33,'Liegenschaft 9'!K33,'Liegenschaft 10'!K33)</f>
        <v>0</v>
      </c>
      <c r="F29" s="99" t="str">
        <f t="shared" si="1"/>
        <v>richtig</v>
      </c>
    </row>
    <row r="30" spans="1:6" ht="7.25" customHeight="1" x14ac:dyDescent="0.35">
      <c r="A30" s="64"/>
      <c r="B30" s="64"/>
      <c r="C30" s="65"/>
      <c r="D30" s="64"/>
      <c r="E30" s="91"/>
      <c r="F30" s="105"/>
    </row>
    <row r="31" spans="1:6" ht="14.4" customHeight="1" x14ac:dyDescent="0.35">
      <c r="A31" s="252" t="s">
        <v>9</v>
      </c>
      <c r="B31" s="38"/>
      <c r="C31" s="19"/>
      <c r="D31" s="250" t="s">
        <v>23</v>
      </c>
      <c r="E31" s="246" t="s">
        <v>26</v>
      </c>
      <c r="F31" s="247"/>
    </row>
    <row r="32" spans="1:6" ht="14.4" customHeight="1" x14ac:dyDescent="0.35">
      <c r="A32" s="253"/>
      <c r="B32" s="39"/>
      <c r="C32" s="20"/>
      <c r="D32" s="251"/>
      <c r="E32" s="248"/>
      <c r="F32" s="249"/>
    </row>
    <row r="33" spans="1:8" ht="14.4" customHeight="1" x14ac:dyDescent="0.35">
      <c r="A33" s="11" t="s">
        <v>15</v>
      </c>
      <c r="B33" s="42"/>
      <c r="C33" s="12"/>
      <c r="D33" s="28">
        <f>SUM('Liegenschaft 1'!J37,'Liegenschaft 2'!J37,'Liegenschaft 3'!J37,'Liegenschaft 4'!J37,'Liegenschaft 5'!J37,'Liegenschaft 6'!J37,'Liegenschaft 7'!J37,'Liegenschaft 8'!J37,'Liegenschaft 9'!J37,'Liegenschaft 10'!J37)</f>
        <v>0</v>
      </c>
      <c r="E33" s="61">
        <f>SUM('Liegenschaft 1'!D37:I37,'Liegenschaft 2'!D37:I37,'Liegenschaft 3'!D37:I37,'Liegenschaft 4'!D37:I37,'Liegenschaft 5'!D37:I37,'Liegenschaft 6'!D37:I37,'Liegenschaft 7'!D37:I37,'Liegenschaft 8'!D37:I37,'Liegenschaft 9'!D37:I37,'Liegenschaft 10'!D37:I37)</f>
        <v>0</v>
      </c>
      <c r="F33" s="100" t="str">
        <f t="shared" si="0"/>
        <v>richtig</v>
      </c>
    </row>
    <row r="34" spans="1:8" ht="14.4" customHeight="1" x14ac:dyDescent="0.35">
      <c r="A34" s="13" t="s">
        <v>16</v>
      </c>
      <c r="B34" s="43"/>
      <c r="C34" s="14"/>
      <c r="D34" s="29">
        <f>SUM('Liegenschaft 1'!J38,'Liegenschaft 2'!J38,'Liegenschaft 3'!J38,'Liegenschaft 4'!J38,'Liegenschaft 5'!J38,'Liegenschaft 6'!J38,'Liegenschaft 7'!J38,'Liegenschaft 8'!J38,'Liegenschaft 9'!J38,'Liegenschaft 10'!J38)</f>
        <v>0</v>
      </c>
      <c r="E34" s="62">
        <f>SUM('Liegenschaft 1'!D38:I38,'Liegenschaft 2'!D38:I38,'Liegenschaft 3'!D38:I38,'Liegenschaft 4'!D38:I38,'Liegenschaft 5'!D38:I38,'Liegenschaft 6'!D38:I38,'Liegenschaft 7'!D38:I38,'Liegenschaft 8'!D38:I38,'Liegenschaft 9'!D38:I38,'Liegenschaft 10'!D38:I38)</f>
        <v>0</v>
      </c>
      <c r="F34" s="101" t="str">
        <f t="shared" si="0"/>
        <v>richtig</v>
      </c>
    </row>
    <row r="35" spans="1:8" ht="14.4" customHeight="1" x14ac:dyDescent="0.35">
      <c r="A35" s="13" t="s">
        <v>17</v>
      </c>
      <c r="B35" s="43"/>
      <c r="C35" s="14"/>
      <c r="D35" s="29">
        <f>SUM('Liegenschaft 1'!J39,'Liegenschaft 2'!J39,'Liegenschaft 3'!J39,'Liegenschaft 4'!J39,'Liegenschaft 5'!J39,'Liegenschaft 6'!J39,'Liegenschaft 7'!J39,'Liegenschaft 8'!J39,'Liegenschaft 9'!J39,'Liegenschaft 10'!J39)</f>
        <v>0</v>
      </c>
      <c r="E35" s="62">
        <f>SUM('Liegenschaft 1'!D39:I39,'Liegenschaft 2'!D39:I39,'Liegenschaft 3'!D39:I39,'Liegenschaft 4'!D39:I39,'Liegenschaft 5'!D39:I39,'Liegenschaft 6'!D39:I39,'Liegenschaft 7'!D39:I39,'Liegenschaft 8'!D39:I39,'Liegenschaft 9'!D39:I39,'Liegenschaft 10'!D39:I39)</f>
        <v>0</v>
      </c>
      <c r="F35" s="101" t="str">
        <f t="shared" si="0"/>
        <v>richtig</v>
      </c>
    </row>
    <row r="36" spans="1:8" ht="14.4" customHeight="1" x14ac:dyDescent="0.35">
      <c r="A36" s="13" t="s">
        <v>18</v>
      </c>
      <c r="B36" s="43"/>
      <c r="C36" s="14"/>
      <c r="D36" s="29">
        <f>SUM('Liegenschaft 1'!J40,'Liegenschaft 2'!J40,'Liegenschaft 3'!J40,'Liegenschaft 4'!J40,'Liegenschaft 5'!J40,'Liegenschaft 6'!J40,'Liegenschaft 7'!J40,'Liegenschaft 8'!J40,'Liegenschaft 9'!J40,'Liegenschaft 10'!J40)</f>
        <v>0</v>
      </c>
      <c r="E36" s="62">
        <f>SUM('Liegenschaft 1'!D40:I40,'Liegenschaft 2'!D40:I40,'Liegenschaft 3'!D40:I40,'Liegenschaft 4'!D40:I40,'Liegenschaft 5'!D40:I40,'Liegenschaft 6'!D40:I40,'Liegenschaft 7'!D40:I40,'Liegenschaft 8'!D40:I40,'Liegenschaft 9'!D40:I40,'Liegenschaft 10'!D40:I40)</f>
        <v>0</v>
      </c>
      <c r="F36" s="101" t="str">
        <f t="shared" si="0"/>
        <v>richtig</v>
      </c>
    </row>
    <row r="37" spans="1:8" ht="14.4" customHeight="1" x14ac:dyDescent="0.35">
      <c r="A37" s="13" t="s">
        <v>19</v>
      </c>
      <c r="B37" s="43"/>
      <c r="C37" s="14"/>
      <c r="D37" s="29">
        <f>SUM('Liegenschaft 1'!J41,'Liegenschaft 2'!J41,'Liegenschaft 3'!J41,'Liegenschaft 4'!J41,'Liegenschaft 5'!J41,'Liegenschaft 6'!J41,'Liegenschaft 7'!J41,'Liegenschaft 8'!J41,'Liegenschaft 9'!J41,'Liegenschaft 10'!J41)</f>
        <v>0</v>
      </c>
      <c r="E37" s="62">
        <f>SUM('Liegenschaft 1'!D41:I41,'Liegenschaft 2'!D41:I41,'Liegenschaft 3'!D41:I41,'Liegenschaft 4'!D41:I41,'Liegenschaft 5'!D41:I41,'Liegenschaft 6'!D41:I41,'Liegenschaft 7'!D41:I41,'Liegenschaft 8'!D41:I41,'Liegenschaft 9'!D41:I41,'Liegenschaft 10'!D41:I41)</f>
        <v>0</v>
      </c>
      <c r="F37" s="101" t="str">
        <f t="shared" si="0"/>
        <v>richtig</v>
      </c>
    </row>
    <row r="38" spans="1:8" s="154" customFormat="1" ht="14.4" customHeight="1" x14ac:dyDescent="0.35">
      <c r="A38" s="13" t="s">
        <v>20</v>
      </c>
      <c r="B38" s="43"/>
      <c r="C38" s="14"/>
      <c r="D38" s="29">
        <f>SUM('Liegenschaft 1'!J42,'Liegenschaft 2'!J42,'Liegenschaft 3'!J42,'Liegenschaft 4'!J42,'Liegenschaft 5'!J42,'Liegenschaft 6'!J42,'Liegenschaft 7'!J42,'Liegenschaft 8'!J42,'Liegenschaft 9'!J42,'Liegenschaft 10'!J42)</f>
        <v>0</v>
      </c>
      <c r="E38" s="62">
        <f>SUM('Liegenschaft 1'!D42:I42,'Liegenschaft 2'!D42:I42,'Liegenschaft 3'!D42:I42,'Liegenschaft 4'!D42:I42,'Liegenschaft 5'!D42:I42,'Liegenschaft 6'!D42:I42,'Liegenschaft 7'!D42:I42,'Liegenschaft 8'!D42:I42,'Liegenschaft 9'!D42:I42,'Liegenschaft 10'!D42:I42)</f>
        <v>0</v>
      </c>
      <c r="F38" s="101" t="str">
        <f t="shared" si="0"/>
        <v>richtig</v>
      </c>
    </row>
    <row r="39" spans="1:8" ht="14.4" customHeight="1" x14ac:dyDescent="0.35">
      <c r="A39" s="13" t="s">
        <v>21</v>
      </c>
      <c r="B39" s="43"/>
      <c r="C39" s="14"/>
      <c r="D39" s="29">
        <f>SUM('Liegenschaft 1'!J43,'Liegenschaft 2'!J43,'Liegenschaft 3'!J43,'Liegenschaft 4'!J43,'Liegenschaft 5'!J43,'Liegenschaft 6'!J43,'Liegenschaft 7'!J43,'Liegenschaft 8'!J43,'Liegenschaft 9'!J43,'Liegenschaft 10'!J43)</f>
        <v>0</v>
      </c>
      <c r="E39" s="62">
        <f>SUM('Liegenschaft 1'!D43:I43,'Liegenschaft 2'!D43:I43,'Liegenschaft 3'!D43:I43,'Liegenschaft 4'!D43:I43,'Liegenschaft 5'!D43:I43,'Liegenschaft 6'!D43:I43,'Liegenschaft 7'!D43:I43,'Liegenschaft 8'!D43:I43,'Liegenschaft 9'!D43:I43,'Liegenschaft 10'!D43:I43)</f>
        <v>0</v>
      </c>
      <c r="F39" s="101" t="str">
        <f t="shared" si="0"/>
        <v>richtig</v>
      </c>
    </row>
    <row r="40" spans="1:8" ht="14.4" customHeight="1" x14ac:dyDescent="0.35">
      <c r="A40" s="200" t="s">
        <v>22</v>
      </c>
      <c r="B40" s="201"/>
      <c r="C40" s="202"/>
      <c r="D40" s="174">
        <f>SUM('Liegenschaft 1'!J44,'Liegenschaft 2'!J44,'Liegenschaft 3'!J44,'Liegenschaft 4'!J44,'Liegenschaft 5'!J44,'Liegenschaft 6'!J44,'Liegenschaft 7'!J44,'Liegenschaft 8'!J44,'Liegenschaft 9'!J44,'Liegenschaft 10'!J44)</f>
        <v>0</v>
      </c>
      <c r="E40" s="234">
        <f>SUM('Liegenschaft 1'!D44:I44,'Liegenschaft 2'!D44:I44,'Liegenschaft 3'!D44:I44,'Liegenschaft 4'!D44:I44,'Liegenschaft 5'!D44:I44,'Liegenschaft 6'!D44:I44,'Liegenschaft 7'!D44:I44,'Liegenschaft 8'!D44:I44,'Liegenschaft 9'!D44:I44,'Liegenschaft 10'!D44:I44)</f>
        <v>0</v>
      </c>
      <c r="F40" s="102" t="str">
        <f t="shared" si="0"/>
        <v>richtig</v>
      </c>
    </row>
    <row r="41" spans="1:8" ht="14.4" customHeight="1" x14ac:dyDescent="0.35">
      <c r="A41" s="197" t="s">
        <v>78</v>
      </c>
      <c r="B41" s="198"/>
      <c r="C41" s="22" t="s">
        <v>14</v>
      </c>
      <c r="D41" s="173">
        <f>SUM('Liegenschaft 1'!J45,'Liegenschaft 2'!J45,'Liegenschaft 3'!J45,'Liegenschaft 4'!J45,'Liegenschaft 5'!J45,'Liegenschaft 6'!J45,'Liegenschaft 7'!J45,'Liegenschaft 8'!J45,'Liegenschaft 9'!J45,'Liegenschaft 10'!J45)</f>
        <v>0</v>
      </c>
      <c r="E41" s="235">
        <f>SUM('Liegenschaft 1'!D45:I45,'Liegenschaft 2'!D45:I45,'Liegenschaft 3'!D45:I45,'Liegenschaft 4'!D45:I45,'Liegenschaft 5'!D45:I45,'Liegenschaft 6'!D45:I45,'Liegenschaft 7'!D45:I45,'Liegenschaft 8'!D45:I45,'Liegenschaft 9'!D45:I45,'Liegenschaft 10'!D45:I45)</f>
        <v>0</v>
      </c>
      <c r="F41" s="99" t="str">
        <f t="shared" si="0"/>
        <v>richtig</v>
      </c>
    </row>
    <row r="42" spans="1:8" ht="14.4" customHeight="1" x14ac:dyDescent="0.35">
      <c r="A42" s="78" t="s">
        <v>77</v>
      </c>
      <c r="B42" s="203"/>
      <c r="C42" s="84">
        <v>0.25</v>
      </c>
      <c r="D42" s="236">
        <f>SUM('Liegenschaft 1'!J46,'Liegenschaft 2'!J46,'Liegenschaft 3'!J46,'Liegenschaft 4'!J46,'Liegenschaft 5'!J46,'Liegenschaft 6'!J46,'Liegenschaft 7'!J46,'Liegenschaft 8'!J46,'Liegenschaft 9'!J46,'Liegenschaft 10'!J46)</f>
        <v>0</v>
      </c>
      <c r="E42" s="221">
        <f>SUM('Liegenschaft 1'!D46:I46,'Liegenschaft 2'!D46:I46,'Liegenschaft 3'!D46:I46,'Liegenschaft 4'!D46:I46,'Liegenschaft 5'!D46:I46,'Liegenschaft 6'!D46:I46,'Liegenschaft 7'!D46:I46,'Liegenschaft 8'!D46:I46,'Liegenschaft 9'!D46:I46,'Liegenschaft 10'!D46:I46)</f>
        <v>0</v>
      </c>
      <c r="F42" s="99" t="str">
        <f t="shared" si="0"/>
        <v>richtig</v>
      </c>
    </row>
    <row r="43" spans="1:8" s="156" customFormat="1" ht="14.4" customHeight="1" x14ac:dyDescent="0.35">
      <c r="A43" s="204" t="s">
        <v>42</v>
      </c>
      <c r="B43" s="205"/>
      <c r="C43" s="232">
        <v>0.75</v>
      </c>
      <c r="D43" s="237">
        <f>SUM('Liegenschaft 1'!J47,'Liegenschaft 2'!J47,'Liegenschaft 3'!J47,'Liegenschaft 4'!J47,'Liegenschaft 5'!J47,'Liegenschaft 6'!J47,'Liegenschaft 7'!J47,'Liegenschaft 8'!J47,'Liegenschaft 9'!J47,'Liegenschaft 10'!J47)</f>
        <v>0</v>
      </c>
      <c r="E43" s="222">
        <f>SUM('Liegenschaft 1'!D47:I47,'Liegenschaft 2'!D47:I47,'Liegenschaft 3'!D47:I47,'Liegenschaft 4'!D47:I47,'Liegenschaft 5'!D47:I47,'Liegenschaft 6'!D47:I47,'Liegenschaft 7'!D47:I47,'Liegenschaft 8'!D47:I47,'Liegenschaft 9'!D47:I47,'Liegenschaft 10'!D47:I47)</f>
        <v>0</v>
      </c>
      <c r="F43" s="99" t="str">
        <f t="shared" si="0"/>
        <v>richtig</v>
      </c>
    </row>
    <row r="44" spans="1:8" ht="14.4" customHeight="1" x14ac:dyDescent="0.35">
      <c r="A44" s="197" t="s">
        <v>81</v>
      </c>
      <c r="B44" s="198"/>
      <c r="C44" s="198"/>
      <c r="D44" s="173">
        <f>SUM('Liegenschaft 1'!J48,'Liegenschaft 2'!J48,'Liegenschaft 3'!J48,'Liegenschaft 4'!J48,'Liegenschaft 5'!J48,'Liegenschaft 6'!J48,'Liegenschaft 7'!J48,'Liegenschaft 8'!J48,'Liegenschaft 9'!J48,'Liegenschaft 10'!J48)</f>
        <v>0</v>
      </c>
      <c r="E44" s="81">
        <f>SUM('Liegenschaft 1'!D48:I48,'Liegenschaft 2'!D48:I48,'Liegenschaft 3'!D48:I48,'Liegenschaft 4'!D48:I48,'Liegenschaft 5'!D48:I48,'Liegenschaft 6'!D48:I48,'Liegenschaft 7'!D48:I48,'Liegenschaft 8'!D48:I48,'Liegenschaft 9'!D48:I48,'Liegenschaft 10'!D48:I48)</f>
        <v>0</v>
      </c>
      <c r="F44" s="99" t="str">
        <f t="shared" si="0"/>
        <v>richtig</v>
      </c>
      <c r="G44" s="156"/>
      <c r="H44" s="156"/>
    </row>
    <row r="45" spans="1:8" ht="14.4" customHeight="1" thickBot="1" x14ac:dyDescent="0.4">
      <c r="A45" s="189" t="s">
        <v>79</v>
      </c>
      <c r="B45" s="206"/>
      <c r="C45" s="191">
        <v>0.75</v>
      </c>
      <c r="D45" s="238">
        <f>SUM('Liegenschaft 1'!J49,'Liegenschaft 2'!J49,'Liegenschaft 3'!J49,'Liegenschaft 4'!J49,'Liegenschaft 5'!J49,'Liegenschaft 6'!J49,'Liegenschaft 7'!J49,'Liegenschaft 8'!J49,'Liegenschaft 9'!J49,'Liegenschaft 10'!J49)</f>
        <v>0</v>
      </c>
      <c r="E45" s="221">
        <f>SUM('Liegenschaft 1'!D49:I49,'Liegenschaft 2'!D49:I49,'Liegenschaft 3'!D49:I49,'Liegenschaft 4'!D49:I49,'Liegenschaft 5'!D49:I49,'Liegenschaft 6'!D49:I49,'Liegenschaft 7'!D49:I49,'Liegenschaft 8'!D49:I49,'Liegenschaft 9'!D49:I49,'Liegenschaft 10'!D49:I49)</f>
        <v>0</v>
      </c>
      <c r="F45" s="99" t="str">
        <f t="shared" si="0"/>
        <v>richtig</v>
      </c>
      <c r="G45" s="156"/>
      <c r="H45" s="156"/>
    </row>
    <row r="46" spans="1:8" ht="14.4" customHeight="1" thickBot="1" x14ac:dyDescent="0.4">
      <c r="A46" s="162" t="s">
        <v>44</v>
      </c>
      <c r="B46" s="163"/>
      <c r="C46" s="227"/>
      <c r="D46" s="239">
        <f>SUM('Liegenschaft 1'!J50,'Liegenschaft 2'!J50,'Liegenschaft 3'!J50,'Liegenschaft 4'!J50,'Liegenschaft 5'!J50,'Liegenschaft 6'!J50,'Liegenschaft 7'!J50,'Liegenschaft 8'!J50,'Liegenschaft 9'!J50,'Liegenschaft 10'!J50)</f>
        <v>0</v>
      </c>
      <c r="E46" s="228">
        <f>SUM('Liegenschaft 1'!D50:I50,'Liegenschaft 2'!D50:I50,'Liegenschaft 3'!D50:I50,'Liegenschaft 4'!D50:I50,'Liegenschaft 5'!D50:I50,'Liegenschaft 6'!D50:I50,'Liegenschaft 7'!D50:I50,'Liegenschaft 8'!D50:I50,'Liegenschaft 9'!D50:I50,'Liegenschaft 10'!D50:I50)</f>
        <v>0</v>
      </c>
      <c r="F46" s="99" t="str">
        <f t="shared" si="0"/>
        <v>richtig</v>
      </c>
    </row>
    <row r="47" spans="1:8" ht="14.4" customHeight="1" x14ac:dyDescent="0.35">
      <c r="A47" s="207" t="s">
        <v>35</v>
      </c>
      <c r="B47" s="83"/>
      <c r="C47" s="233"/>
      <c r="D47" s="85">
        <f>SUM('Liegenschaft 1'!J51,'Liegenschaft 2'!J51,'Liegenschaft 3'!J51,'Liegenschaft 4'!J51,'Liegenschaft 5'!J51,'Liegenschaft 6'!J51,'Liegenschaft 7'!J51,'Liegenschaft 8'!J51,'Liegenschaft 9'!J51,'Liegenschaft 10'!J51)</f>
        <v>0</v>
      </c>
      <c r="E47" s="167">
        <f>SUM('Liegenschaft 1'!D51:I51,'Liegenschaft 2'!D51:I51,'Liegenschaft 3'!D51:I51,'Liegenschaft 4'!D51:I51,'Liegenschaft 5'!D51:I51,'Liegenschaft 6'!D51:I51,'Liegenschaft 7'!D51:I51,'Liegenschaft 8'!D51:I51,'Liegenschaft 9'!D51:I51,'Liegenschaft 10'!D51:I51)</f>
        <v>0</v>
      </c>
      <c r="F47" s="99" t="str">
        <f t="shared" si="0"/>
        <v>richtig</v>
      </c>
    </row>
    <row r="48" spans="1:8" ht="18" customHeight="1" x14ac:dyDescent="0.35">
      <c r="A48" s="3"/>
      <c r="B48" s="3"/>
      <c r="C48" s="3"/>
      <c r="D48" s="4"/>
      <c r="E48" s="90"/>
      <c r="F48" s="105"/>
    </row>
    <row r="49" spans="1:6" ht="14.4" customHeight="1" thickBot="1" x14ac:dyDescent="0.4">
      <c r="A49" s="117" t="s">
        <v>34</v>
      </c>
      <c r="B49" s="117"/>
      <c r="C49" s="118"/>
      <c r="D49" s="119">
        <f>SUM('Liegenschaft 1'!J53,'Liegenschaft 2'!J53,'Liegenschaft 3'!J53,'Liegenschaft 4'!J53,'Liegenschaft 5'!J53,'Liegenschaft 6'!J53,'Liegenschaft 7'!J53,'Liegenschaft 8'!J53,'Liegenschaft 9'!J53,'Liegenschaft 10'!J53)</f>
        <v>0</v>
      </c>
      <c r="E49" s="166">
        <f>SUM('Liegenschaft 1'!J22,'Liegenschaft 1'!J45+'Liegenschaft 2'!J22,'Liegenschaft 2'!J45+'Liegenschaft 3'!J22,'Liegenschaft 3'!J45+'Liegenschaft 4'!J22,'Liegenschaft 4'!J45+'Liegenschaft 5'!J22,'Liegenschaft 5'!J45+'Liegenschaft 6'!J22,'Liegenschaft 6'!J45+'Liegenschaft 7'!J22,'Liegenschaft 7'!J45+'Liegenschaft 8'!J22,'Liegenschaft 8'!J45+'Liegenschaft 9'!J22,'Liegenschaft 9'!J45+'Liegenschaft 10'!J22,'Liegenschaft 10'!J45)</f>
        <v>0</v>
      </c>
      <c r="F49" s="99" t="str">
        <f>IF(D49&lt;&gt;E49,"falsch",IF(D49=E49,"richtig"))</f>
        <v>richtig</v>
      </c>
    </row>
    <row r="50" spans="1:6" ht="18" customHeight="1" thickBot="1" x14ac:dyDescent="0.4">
      <c r="A50" s="113" t="s">
        <v>43</v>
      </c>
      <c r="B50" s="113"/>
      <c r="C50" s="114"/>
      <c r="D50" s="128">
        <f>SUM('Liegenschaft 1'!J54,'Liegenschaft 2'!J54,'Liegenschaft 3'!J54,'Liegenschaft 4'!J54,'Liegenschaft 5'!J54,'Liegenschaft 6'!J54,'Liegenschaft 7'!J54,'Liegenschaft 8'!J54,'Liegenschaft 9'!J54,'Liegenschaft 10'!J54)</f>
        <v>0</v>
      </c>
      <c r="E50" s="134">
        <f>IF('Liegenschaft 1'!D27=TRUE,'Liegenschaft 1'!J32+'Liegenschaft 1'!J50,'Liegenschaft 1'!J24+'Liegenschaft 1'!J50)+IF('Liegenschaft 2'!D27=TRUE,'Liegenschaft 2'!J32+'Liegenschaft 2'!J50,'Liegenschaft 2'!J24+'Liegenschaft 2'!J50)+IF('Liegenschaft 3'!D27=TRUE,'Liegenschaft 3'!J32+'Liegenschaft 3'!J50,'Liegenschaft 3'!J24+'Liegenschaft 3'!J50)+IF('Liegenschaft 4'!D27=TRUE,'Liegenschaft 4'!J32+'Liegenschaft 4'!J50,'Liegenschaft 4'!J24+'Liegenschaft 4'!J50)+IF('Liegenschaft 5'!D27=TRUE,'Liegenschaft 5'!J32+'Liegenschaft 5'!J50,'Liegenschaft 5'!J24+'Liegenschaft 5'!J50)+IF('Liegenschaft 6'!D27=TRUE,'Liegenschaft 6'!J32+'Liegenschaft 6'!J50,'Liegenschaft 6'!J24+'Liegenschaft 6'!J50)+IF('Liegenschaft 7'!D27=TRUE,'Liegenschaft 7'!J32+'Liegenschaft 7'!J50,'Liegenschaft 7'!J24+'Liegenschaft 7'!J50)+IF('Liegenschaft 8'!D27=TRUE,'Liegenschaft 8'!J32+'Liegenschaft 8'!J50,'Liegenschaft 8'!J24+'Liegenschaft 8'!J50)+IF('Liegenschaft 9'!D27=TRUE,'Liegenschaft 9'!J32+'Liegenschaft 9'!J50,'Liegenschaft 9'!J24+'Liegenschaft 9'!J50)+IF('Liegenschaft 10'!D27=TRUE,'Liegenschaft 10'!J32+'Liegenschaft 10'!J50,'Liegenschaft 10'!J24+'Liegenschaft 10'!J50)</f>
        <v>0</v>
      </c>
      <c r="F50" s="99" t="str">
        <f>IF(D50&lt;&gt;E50,"falsch",IF(D50=E50,"richtig"))</f>
        <v>richtig</v>
      </c>
    </row>
    <row r="51" spans="1:6" ht="14.4" customHeight="1" x14ac:dyDescent="0.35">
      <c r="A51" s="92" t="s">
        <v>37</v>
      </c>
      <c r="B51" s="92"/>
      <c r="C51" s="93"/>
      <c r="D51" s="95">
        <f>SUM('Liegenschaft 1'!J55,'Liegenschaft 2'!J55,'Liegenschaft 3'!J55,'Liegenschaft 4'!J55,'Liegenschaft 5'!J55,'Liegenschaft 6'!J55,'Liegenschaft 7'!J55,'Liegenschaft 8'!J55,'Liegenschaft 9'!J55,'Liegenschaft 10'!J55)</f>
        <v>0</v>
      </c>
      <c r="E51" s="167">
        <f>SUM('Liegenschaft 1'!K55,'Liegenschaft 2'!K55,'Liegenschaft 3'!K55,'Liegenschaft 4'!K55,'Liegenschaft 5'!K55,'Liegenschaft 6'!K55,'Liegenschaft 7'!K55,'Liegenschaft 8'!K55,'Liegenschaft 9'!K55,'Liegenschaft 10'!K55)</f>
        <v>0</v>
      </c>
      <c r="F51" s="99" t="str">
        <f>IF(D51&lt;&gt;E51,"falsch",IF(D51=E51,"richtig"))</f>
        <v>richtig</v>
      </c>
    </row>
    <row r="52" spans="1:6" x14ac:dyDescent="0.35">
      <c r="C52" s="52"/>
    </row>
    <row r="53" spans="1:6" x14ac:dyDescent="0.35">
      <c r="C53" s="52"/>
    </row>
    <row r="54" spans="1:6" x14ac:dyDescent="0.35">
      <c r="C54" s="52"/>
    </row>
    <row r="55" spans="1:6" x14ac:dyDescent="0.35">
      <c r="C55" s="52"/>
    </row>
    <row r="56" spans="1:6" x14ac:dyDescent="0.35">
      <c r="C56" s="52"/>
    </row>
    <row r="57" spans="1:6" x14ac:dyDescent="0.35">
      <c r="C57" s="52"/>
    </row>
    <row r="58" spans="1:6" x14ac:dyDescent="0.35">
      <c r="C58" s="52"/>
    </row>
  </sheetData>
  <sheetProtection algorithmName="SHA-512" hashValue="YoTacqcoOt6tymljOmOaDxBZUGlbMyCHCIsogJgMe5j7ZMltieDkpGgabk6LBI7dyplbWmSIsnzlEJ12wdK8DA==" saltValue="oWUbfDYtuBeff8Xony/aZA==" spinCount="100000" sheet="1" objects="1" scenarios="1" selectLockedCells="1" selectUnlockedCells="1"/>
  <mergeCells count="12">
    <mergeCell ref="E11:F12"/>
    <mergeCell ref="E18:F19"/>
    <mergeCell ref="E31:F32"/>
    <mergeCell ref="D11:D12"/>
    <mergeCell ref="A18:A19"/>
    <mergeCell ref="D18:D19"/>
    <mergeCell ref="A31:A32"/>
    <mergeCell ref="D31:D32"/>
    <mergeCell ref="A11:C12"/>
    <mergeCell ref="E26:F26"/>
    <mergeCell ref="D26:D27"/>
    <mergeCell ref="A26:B27"/>
  </mergeCells>
  <conditionalFormatting sqref="F13:F17 F20:F25 F27 F30 F33:F51">
    <cfRule type="cellIs" dxfId="163" priority="9" operator="equal">
      <formula>"falsch"</formula>
    </cfRule>
    <cfRule type="cellIs" dxfId="162" priority="10" operator="equal">
      <formula>"richtig"</formula>
    </cfRule>
  </conditionalFormatting>
  <conditionalFormatting sqref="F28:F29">
    <cfRule type="cellIs" dxfId="161" priority="2" operator="equal">
      <formula>"falsch"</formula>
    </cfRule>
    <cfRule type="cellIs" dxfId="160" priority="3" operator="equal">
      <formula>"richtig"</formula>
    </cfRule>
  </conditionalFormatting>
  <pageMargins left="0.7" right="0.7" top="0.78740157499999996" bottom="0.78740157499999996" header="0.3" footer="0.3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Check Box 30">
              <controlPr defaultSize="0" autoFill="0" autoLine="0" autoPict="0">
                <anchor moveWithCells="1">
                  <from>
                    <xdr:col>2</xdr:col>
                    <xdr:colOff>114300</xdr:colOff>
                    <xdr:row>25</xdr:row>
                    <xdr:rowOff>88900</xdr:rowOff>
                  </from>
                  <to>
                    <xdr:col>2</xdr:col>
                    <xdr:colOff>304800</xdr:colOff>
                    <xdr:row>26</xdr:row>
                    <xdr:rowOff>107950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08984375" defaultRowHeight="14.5" x14ac:dyDescent="0.35"/>
  <cols>
    <col min="1" max="2" width="29.36328125" style="51" customWidth="1"/>
    <col min="3" max="3" width="10.36328125" style="51" customWidth="1"/>
    <col min="4" max="5" width="12.08984375" style="51" customWidth="1"/>
    <col min="6" max="6" width="12.54296875" style="51" bestFit="1" customWidth="1"/>
    <col min="7" max="9" width="12.08984375" style="51" customWidth="1"/>
    <col min="10" max="10" width="17.90625" style="51" customWidth="1"/>
    <col min="11" max="11" width="11.54296875" style="151" customWidth="1"/>
    <col min="12" max="28" width="18.08984375" style="54"/>
    <col min="29" max="16384" width="18.08984375" style="51"/>
  </cols>
  <sheetData>
    <row r="1" spans="1:28" ht="30" x14ac:dyDescent="0.6">
      <c r="A1" s="168" t="s">
        <v>56</v>
      </c>
      <c r="B1" s="168"/>
      <c r="C1" s="240" t="s">
        <v>0</v>
      </c>
    </row>
    <row r="2" spans="1:28" ht="14.4" customHeight="1" x14ac:dyDescent="0.35"/>
    <row r="3" spans="1:28" ht="14.4" customHeight="1" x14ac:dyDescent="0.35">
      <c r="A3" s="136" t="s">
        <v>57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5">
      <c r="A4" s="1" t="s">
        <v>75</v>
      </c>
      <c r="B4" s="265"/>
      <c r="C4" s="266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5">
      <c r="A5" s="140" t="s">
        <v>4</v>
      </c>
      <c r="B5" s="267"/>
      <c r="C5" s="268"/>
      <c r="D5" s="140" t="s">
        <v>63</v>
      </c>
      <c r="E5" s="142"/>
      <c r="F5" s="142"/>
      <c r="G5" s="142"/>
      <c r="H5" s="267"/>
      <c r="I5" s="281"/>
      <c r="J5" s="281"/>
      <c r="K5" s="268"/>
    </row>
    <row r="6" spans="1:28" ht="14.4" customHeight="1" x14ac:dyDescent="0.35">
      <c r="A6" s="140" t="s">
        <v>5</v>
      </c>
      <c r="B6" s="267"/>
      <c r="C6" s="268"/>
      <c r="D6" s="140" t="s">
        <v>62</v>
      </c>
      <c r="E6" s="142"/>
      <c r="F6" s="142"/>
      <c r="G6" s="142"/>
      <c r="H6" s="267"/>
      <c r="I6" s="281"/>
      <c r="J6" s="281"/>
      <c r="K6" s="268"/>
    </row>
    <row r="7" spans="1:28" ht="14.4" customHeight="1" x14ac:dyDescent="0.35">
      <c r="A7" s="141" t="s">
        <v>6</v>
      </c>
      <c r="B7" s="269"/>
      <c r="C7" s="270"/>
      <c r="D7" s="141" t="s">
        <v>61</v>
      </c>
      <c r="E7" s="143"/>
      <c r="F7" s="143"/>
      <c r="G7" s="143"/>
      <c r="H7" s="269"/>
      <c r="I7" s="282"/>
      <c r="J7" s="282"/>
      <c r="K7" s="270"/>
    </row>
    <row r="8" spans="1:28" ht="7.25" customHeight="1" x14ac:dyDescent="0.35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5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5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5" customHeight="1" x14ac:dyDescent="0.35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5">
      <c r="A12" s="255" t="s">
        <v>25</v>
      </c>
      <c r="B12" s="256"/>
      <c r="C12" s="256"/>
      <c r="D12" s="285" t="s">
        <v>24</v>
      </c>
      <c r="E12" s="285"/>
      <c r="F12" s="285"/>
      <c r="G12" s="285"/>
      <c r="H12" s="285"/>
      <c r="I12" s="286"/>
      <c r="J12" s="250" t="s">
        <v>38</v>
      </c>
      <c r="K12" s="283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5">
      <c r="A13" s="257"/>
      <c r="B13" s="258"/>
      <c r="C13" s="258"/>
      <c r="D13" s="7">
        <v>44927</v>
      </c>
      <c r="E13" s="7">
        <v>44958</v>
      </c>
      <c r="F13" s="7">
        <v>44986</v>
      </c>
      <c r="G13" s="7">
        <v>45017</v>
      </c>
      <c r="H13" s="7">
        <v>45047</v>
      </c>
      <c r="I13" s="7">
        <v>45078</v>
      </c>
      <c r="J13" s="251"/>
      <c r="K13" s="28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5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5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5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5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5">
      <c r="A19" s="252" t="s">
        <v>9</v>
      </c>
      <c r="B19" s="38"/>
      <c r="C19" s="19"/>
      <c r="D19" s="285" t="s">
        <v>33</v>
      </c>
      <c r="E19" s="285"/>
      <c r="F19" s="285"/>
      <c r="G19" s="285"/>
      <c r="H19" s="285"/>
      <c r="I19" s="286"/>
      <c r="J19" s="250" t="s">
        <v>23</v>
      </c>
      <c r="K19" s="90"/>
    </row>
    <row r="20" spans="1:28" ht="14.4" customHeight="1" x14ac:dyDescent="0.35">
      <c r="A20" s="253"/>
      <c r="B20" s="39"/>
      <c r="C20" s="20"/>
      <c r="D20" s="7">
        <v>44927</v>
      </c>
      <c r="E20" s="7">
        <v>44958</v>
      </c>
      <c r="F20" s="7">
        <v>44986</v>
      </c>
      <c r="G20" s="7">
        <v>45017</v>
      </c>
      <c r="H20" s="7">
        <v>45047</v>
      </c>
      <c r="I20" s="7">
        <v>45078</v>
      </c>
      <c r="J20" s="251"/>
      <c r="K20" s="90"/>
    </row>
    <row r="21" spans="1:28" ht="14.4" customHeight="1" x14ac:dyDescent="0.35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5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5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5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5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5" customHeight="1" x14ac:dyDescent="0.35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5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5">
      <c r="A28" s="271" t="s">
        <v>74</v>
      </c>
      <c r="B28" s="272"/>
      <c r="C28" s="273"/>
      <c r="D28" s="161" t="s">
        <v>67</v>
      </c>
      <c r="E28" s="161" t="s">
        <v>68</v>
      </c>
      <c r="F28" s="287" t="s">
        <v>71</v>
      </c>
      <c r="G28" s="287"/>
      <c r="H28" s="287" t="s">
        <v>70</v>
      </c>
      <c r="I28" s="287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5">
      <c r="A29" s="274"/>
      <c r="B29" s="275"/>
      <c r="C29" s="276"/>
      <c r="D29" s="160"/>
      <c r="E29" s="160"/>
      <c r="F29" s="288">
        <v>400000</v>
      </c>
      <c r="G29" s="288"/>
      <c r="H29" s="288">
        <v>400000</v>
      </c>
      <c r="I29" s="288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5">
      <c r="A30" s="277"/>
      <c r="B30" s="277"/>
      <c r="C30" s="278"/>
      <c r="D30" s="285" t="s">
        <v>73</v>
      </c>
      <c r="E30" s="285"/>
      <c r="F30" s="285"/>
      <c r="G30" s="285"/>
      <c r="H30" s="285"/>
      <c r="I30" s="286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5">
      <c r="A31" s="279"/>
      <c r="B31" s="279"/>
      <c r="C31" s="280"/>
      <c r="D31" s="7">
        <v>44927</v>
      </c>
      <c r="E31" s="7">
        <v>44958</v>
      </c>
      <c r="F31" s="7">
        <v>44986</v>
      </c>
      <c r="G31" s="7">
        <v>45017</v>
      </c>
      <c r="H31" s="7">
        <v>45047</v>
      </c>
      <c r="I31" s="7">
        <v>45078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5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5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5" customHeight="1" x14ac:dyDescent="0.35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5">
      <c r="A35" s="252" t="s">
        <v>9</v>
      </c>
      <c r="B35" s="38"/>
      <c r="C35" s="19"/>
      <c r="D35" s="285" t="s">
        <v>33</v>
      </c>
      <c r="E35" s="285"/>
      <c r="F35" s="285"/>
      <c r="G35" s="285"/>
      <c r="H35" s="285"/>
      <c r="I35" s="286"/>
      <c r="J35" s="250" t="s">
        <v>23</v>
      </c>
      <c r="K35" s="96" t="s">
        <v>26</v>
      </c>
    </row>
    <row r="36" spans="1:28" s="67" customFormat="1" ht="14.4" customHeight="1" x14ac:dyDescent="0.35">
      <c r="A36" s="253"/>
      <c r="B36" s="39"/>
      <c r="C36" s="20"/>
      <c r="D36" s="7">
        <v>44927</v>
      </c>
      <c r="E36" s="7">
        <v>44958</v>
      </c>
      <c r="F36" s="7">
        <v>44986</v>
      </c>
      <c r="G36" s="7">
        <v>45017</v>
      </c>
      <c r="H36" s="7">
        <v>45047</v>
      </c>
      <c r="I36" s="7">
        <v>45078</v>
      </c>
      <c r="J36" s="251"/>
      <c r="K36" s="97"/>
    </row>
    <row r="37" spans="1:28" ht="14.4" customHeight="1" x14ac:dyDescent="0.35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5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5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5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5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5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5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5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5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5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5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5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5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5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5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4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4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5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5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5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5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5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5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5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5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5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9MnuOHtxMnPgFVnEA/uf+MRf+1jKm/IGkz1JmlOwvv1YVDqy7qK54Lb+C1V3ZNnX6I2WmmAerm9KHnE0n5FiQw==" saltValue="v1x4hV1qyIvDH5Nt3+WTiQ==" spinCount="100000" sheet="1" objects="1" scenarios="1" selectLockedCells="1"/>
  <mergeCells count="25">
    <mergeCell ref="J35:J36"/>
    <mergeCell ref="A28:C29"/>
    <mergeCell ref="F28:G28"/>
    <mergeCell ref="H28:I28"/>
    <mergeCell ref="F29:G29"/>
    <mergeCell ref="H29:I29"/>
    <mergeCell ref="A30:C31"/>
    <mergeCell ref="D30:I30"/>
    <mergeCell ref="J30:J31"/>
    <mergeCell ref="B4:C4"/>
    <mergeCell ref="B5:C5"/>
    <mergeCell ref="B6:C6"/>
    <mergeCell ref="A35:A36"/>
    <mergeCell ref="D35:I35"/>
    <mergeCell ref="H5:K5"/>
    <mergeCell ref="H6:K6"/>
    <mergeCell ref="H7:K7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31" priority="24" operator="lessThanOrEqual">
      <formula>0</formula>
    </cfRule>
    <cfRule type="cellIs" dxfId="30" priority="25" operator="greaterThan">
      <formula>0</formula>
    </cfRule>
  </conditionalFormatting>
  <conditionalFormatting sqref="J25">
    <cfRule type="cellIs" dxfId="29" priority="16" operator="lessThanOrEqual">
      <formula>0</formula>
    </cfRule>
    <cfRule type="cellIs" dxfId="28" priority="17" operator="greaterThan">
      <formula>0</formula>
    </cfRule>
  </conditionalFormatting>
  <conditionalFormatting sqref="J33">
    <cfRule type="cellIs" dxfId="27" priority="14" operator="lessThanOrEqual">
      <formula>0</formula>
    </cfRule>
    <cfRule type="cellIs" dxfId="26" priority="15" operator="greaterThan">
      <formula>0</formula>
    </cfRule>
  </conditionalFormatting>
  <conditionalFormatting sqref="D15">
    <cfRule type="cellIs" dxfId="25" priority="6" operator="greaterThan">
      <formula>$D$14</formula>
    </cfRule>
  </conditionalFormatting>
  <conditionalFormatting sqref="E15">
    <cfRule type="cellIs" dxfId="24" priority="5" operator="greaterThan">
      <formula>$E$14</formula>
    </cfRule>
  </conditionalFormatting>
  <conditionalFormatting sqref="F15">
    <cfRule type="cellIs" dxfId="23" priority="4" operator="greaterThan">
      <formula>$F$14</formula>
    </cfRule>
  </conditionalFormatting>
  <conditionalFormatting sqref="G15">
    <cfRule type="cellIs" dxfId="22" priority="3" operator="greaterThan">
      <formula>$G$14</formula>
    </cfRule>
  </conditionalFormatting>
  <conditionalFormatting sqref="H15">
    <cfRule type="cellIs" dxfId="21" priority="2" operator="greaterThan">
      <formula>$H$14</formula>
    </cfRule>
  </conditionalFormatting>
  <conditionalFormatting sqref="I15">
    <cfRule type="cellIs" dxfId="20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locked="0" defaultSize="0" autoFill="0" autoLine="0" autoPict="0">
                <anchor moveWithCells="1">
                  <from>
                    <xdr:col>6</xdr:col>
                    <xdr:colOff>25400</xdr:colOff>
                    <xdr:row>3</xdr:row>
                    <xdr:rowOff>0</xdr:rowOff>
                  </from>
                  <to>
                    <xdr:col>6</xdr:col>
                    <xdr:colOff>196850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locked="0" defaultSize="0" autoFill="0" autoLine="0" autoPict="0">
                <anchor moveWithCells="1">
                  <from>
                    <xdr:col>8</xdr:col>
                    <xdr:colOff>558800</xdr:colOff>
                    <xdr:row>3</xdr:row>
                    <xdr:rowOff>0</xdr:rowOff>
                  </from>
                  <to>
                    <xdr:col>8</xdr:col>
                    <xdr:colOff>730250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Check Box 3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5" r:id="rId8" name="Check Box 19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6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7" r:id="rId10" name="Check Box 21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8" r:id="rId11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9" r:id="rId12" name="Check Box 23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0" r:id="rId13" name="Check Box 2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1" r:id="rId14" name="Check Box 25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2" r:id="rId15" name="Check Box 26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71F8CFF3-5676-4FCA-942D-CF66289F02D0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60BEB756-A09B-483A-B3B9-1DEC7E42F116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9D38EF5F-0D05-4A0D-BC92-01FE97E97410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A4B6FD55-52E6-45FF-B050-C78C794C54DC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08984375" defaultRowHeight="14.5" x14ac:dyDescent="0.35"/>
  <cols>
    <col min="1" max="2" width="29.36328125" style="51" customWidth="1"/>
    <col min="3" max="3" width="10.36328125" style="51" customWidth="1"/>
    <col min="4" max="5" width="12.08984375" style="51" customWidth="1"/>
    <col min="6" max="6" width="12.54296875" style="51" bestFit="1" customWidth="1"/>
    <col min="7" max="9" width="12.08984375" style="51" customWidth="1"/>
    <col min="10" max="10" width="17.90625" style="51" customWidth="1"/>
    <col min="11" max="11" width="11.54296875" style="151" customWidth="1"/>
    <col min="12" max="28" width="18.08984375" style="54"/>
    <col min="29" max="16384" width="18.08984375" style="51"/>
  </cols>
  <sheetData>
    <row r="1" spans="1:28" ht="30" x14ac:dyDescent="0.6">
      <c r="A1" s="168" t="s">
        <v>58</v>
      </c>
      <c r="B1" s="168"/>
      <c r="C1" s="240" t="s">
        <v>0</v>
      </c>
    </row>
    <row r="2" spans="1:28" ht="14.4" customHeight="1" x14ac:dyDescent="0.35"/>
    <row r="3" spans="1:28" ht="14.4" customHeight="1" x14ac:dyDescent="0.35">
      <c r="A3" s="136" t="s">
        <v>59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5">
      <c r="A4" s="1" t="s">
        <v>75</v>
      </c>
      <c r="B4" s="265"/>
      <c r="C4" s="266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5">
      <c r="A5" s="140" t="s">
        <v>4</v>
      </c>
      <c r="B5" s="267"/>
      <c r="C5" s="268"/>
      <c r="D5" s="140" t="s">
        <v>63</v>
      </c>
      <c r="E5" s="142"/>
      <c r="F5" s="142"/>
      <c r="G5" s="142"/>
      <c r="H5" s="267"/>
      <c r="I5" s="281"/>
      <c r="J5" s="281"/>
      <c r="K5" s="268"/>
    </row>
    <row r="6" spans="1:28" ht="14.4" customHeight="1" x14ac:dyDescent="0.35">
      <c r="A6" s="140" t="s">
        <v>5</v>
      </c>
      <c r="B6" s="267"/>
      <c r="C6" s="268"/>
      <c r="D6" s="140" t="s">
        <v>62</v>
      </c>
      <c r="E6" s="142"/>
      <c r="F6" s="142"/>
      <c r="G6" s="142"/>
      <c r="H6" s="267"/>
      <c r="I6" s="281"/>
      <c r="J6" s="281"/>
      <c r="K6" s="268"/>
    </row>
    <row r="7" spans="1:28" ht="14.4" customHeight="1" x14ac:dyDescent="0.35">
      <c r="A7" s="141" t="s">
        <v>6</v>
      </c>
      <c r="B7" s="269"/>
      <c r="C7" s="270"/>
      <c r="D7" s="141" t="s">
        <v>61</v>
      </c>
      <c r="E7" s="143"/>
      <c r="F7" s="143"/>
      <c r="G7" s="143"/>
      <c r="H7" s="269"/>
      <c r="I7" s="282"/>
      <c r="J7" s="282"/>
      <c r="K7" s="270"/>
    </row>
    <row r="8" spans="1:28" ht="7.25" customHeight="1" x14ac:dyDescent="0.35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5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5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5" customHeight="1" x14ac:dyDescent="0.35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5">
      <c r="A12" s="255" t="s">
        <v>25</v>
      </c>
      <c r="B12" s="256"/>
      <c r="C12" s="256"/>
      <c r="D12" s="285" t="s">
        <v>24</v>
      </c>
      <c r="E12" s="285"/>
      <c r="F12" s="285"/>
      <c r="G12" s="285"/>
      <c r="H12" s="285"/>
      <c r="I12" s="286"/>
      <c r="J12" s="250" t="s">
        <v>38</v>
      </c>
      <c r="K12" s="283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5">
      <c r="A13" s="257"/>
      <c r="B13" s="258"/>
      <c r="C13" s="258"/>
      <c r="D13" s="7">
        <v>44927</v>
      </c>
      <c r="E13" s="7">
        <v>44958</v>
      </c>
      <c r="F13" s="7">
        <v>44986</v>
      </c>
      <c r="G13" s="7">
        <v>45017</v>
      </c>
      <c r="H13" s="7">
        <v>45047</v>
      </c>
      <c r="I13" s="7">
        <v>45078</v>
      </c>
      <c r="J13" s="251"/>
      <c r="K13" s="28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5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5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5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5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5">
      <c r="A19" s="252" t="s">
        <v>9</v>
      </c>
      <c r="B19" s="38"/>
      <c r="C19" s="19"/>
      <c r="D19" s="285" t="s">
        <v>33</v>
      </c>
      <c r="E19" s="285"/>
      <c r="F19" s="285"/>
      <c r="G19" s="285"/>
      <c r="H19" s="285"/>
      <c r="I19" s="286"/>
      <c r="J19" s="250" t="s">
        <v>23</v>
      </c>
      <c r="K19" s="90"/>
    </row>
    <row r="20" spans="1:28" ht="14.4" customHeight="1" x14ac:dyDescent="0.35">
      <c r="A20" s="253"/>
      <c r="B20" s="39"/>
      <c r="C20" s="20"/>
      <c r="D20" s="7">
        <v>44927</v>
      </c>
      <c r="E20" s="7">
        <v>44958</v>
      </c>
      <c r="F20" s="7">
        <v>44986</v>
      </c>
      <c r="G20" s="7">
        <v>45017</v>
      </c>
      <c r="H20" s="7">
        <v>45047</v>
      </c>
      <c r="I20" s="7">
        <v>45078</v>
      </c>
      <c r="J20" s="251"/>
      <c r="K20" s="90"/>
    </row>
    <row r="21" spans="1:28" ht="14.4" customHeight="1" x14ac:dyDescent="0.35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5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5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5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5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5" customHeight="1" x14ac:dyDescent="0.35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5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5">
      <c r="A28" s="271" t="s">
        <v>74</v>
      </c>
      <c r="B28" s="272"/>
      <c r="C28" s="273"/>
      <c r="D28" s="161" t="s">
        <v>67</v>
      </c>
      <c r="E28" s="161" t="s">
        <v>68</v>
      </c>
      <c r="F28" s="287" t="s">
        <v>71</v>
      </c>
      <c r="G28" s="287"/>
      <c r="H28" s="287" t="s">
        <v>70</v>
      </c>
      <c r="I28" s="287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5">
      <c r="A29" s="274"/>
      <c r="B29" s="275"/>
      <c r="C29" s="276"/>
      <c r="D29" s="160"/>
      <c r="E29" s="160"/>
      <c r="F29" s="288">
        <v>400000</v>
      </c>
      <c r="G29" s="288"/>
      <c r="H29" s="288">
        <v>400000</v>
      </c>
      <c r="I29" s="288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5">
      <c r="A30" s="277"/>
      <c r="B30" s="277"/>
      <c r="C30" s="278"/>
      <c r="D30" s="285" t="s">
        <v>73</v>
      </c>
      <c r="E30" s="285"/>
      <c r="F30" s="285"/>
      <c r="G30" s="285"/>
      <c r="H30" s="285"/>
      <c r="I30" s="286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5">
      <c r="A31" s="279"/>
      <c r="B31" s="279"/>
      <c r="C31" s="280"/>
      <c r="D31" s="7">
        <v>44927</v>
      </c>
      <c r="E31" s="7">
        <v>44958</v>
      </c>
      <c r="F31" s="7">
        <v>44986</v>
      </c>
      <c r="G31" s="7">
        <v>45017</v>
      </c>
      <c r="H31" s="7">
        <v>45047</v>
      </c>
      <c r="I31" s="7">
        <v>45078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5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5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5" customHeight="1" x14ac:dyDescent="0.35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5">
      <c r="A35" s="252" t="s">
        <v>9</v>
      </c>
      <c r="B35" s="38"/>
      <c r="C35" s="19"/>
      <c r="D35" s="285" t="s">
        <v>33</v>
      </c>
      <c r="E35" s="285"/>
      <c r="F35" s="285"/>
      <c r="G35" s="285"/>
      <c r="H35" s="285"/>
      <c r="I35" s="286"/>
      <c r="J35" s="250" t="s">
        <v>23</v>
      </c>
      <c r="K35" s="96" t="s">
        <v>26</v>
      </c>
    </row>
    <row r="36" spans="1:28" s="67" customFormat="1" ht="14.4" customHeight="1" x14ac:dyDescent="0.35">
      <c r="A36" s="253"/>
      <c r="B36" s="39"/>
      <c r="C36" s="20"/>
      <c r="D36" s="7">
        <v>44927</v>
      </c>
      <c r="E36" s="7">
        <v>44958</v>
      </c>
      <c r="F36" s="7">
        <v>44986</v>
      </c>
      <c r="G36" s="7">
        <v>45017</v>
      </c>
      <c r="H36" s="7">
        <v>45047</v>
      </c>
      <c r="I36" s="7">
        <v>45078</v>
      </c>
      <c r="J36" s="251"/>
      <c r="K36" s="97"/>
    </row>
    <row r="37" spans="1:28" ht="14.4" customHeight="1" x14ac:dyDescent="0.35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5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5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5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5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5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5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5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5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5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5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5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5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5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5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4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4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5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5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5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5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5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5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5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5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5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RGBaBpJrWDcUOzZ7dPQ3of5+hZh8ERbue5fC25Gm1Akv8BTfmtdLvxl+ealYbTnGfog9sIszuI33ABmXO4snhQ==" saltValue="AxEEeoZ0dCCmSGgcye6Qrg==" spinCount="100000" sheet="1" objects="1" scenarios="1" selectLockedCells="1"/>
  <mergeCells count="25">
    <mergeCell ref="J35:J36"/>
    <mergeCell ref="A28:C29"/>
    <mergeCell ref="F28:G28"/>
    <mergeCell ref="H28:I28"/>
    <mergeCell ref="F29:G29"/>
    <mergeCell ref="H29:I29"/>
    <mergeCell ref="A30:C31"/>
    <mergeCell ref="D30:I30"/>
    <mergeCell ref="J30:J31"/>
    <mergeCell ref="B4:C4"/>
    <mergeCell ref="B5:C5"/>
    <mergeCell ref="B6:C6"/>
    <mergeCell ref="A35:A36"/>
    <mergeCell ref="D35:I35"/>
    <mergeCell ref="H5:K5"/>
    <mergeCell ref="H6:K6"/>
    <mergeCell ref="H7:K7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15" priority="24" operator="lessThanOrEqual">
      <formula>0</formula>
    </cfRule>
    <cfRule type="cellIs" dxfId="14" priority="25" operator="greaterThan">
      <formula>0</formula>
    </cfRule>
  </conditionalFormatting>
  <conditionalFormatting sqref="J25">
    <cfRule type="cellIs" dxfId="13" priority="16" operator="lessThanOrEqual">
      <formula>0</formula>
    </cfRule>
    <cfRule type="cellIs" dxfId="12" priority="17" operator="greaterThan">
      <formula>0</formula>
    </cfRule>
  </conditionalFormatting>
  <conditionalFormatting sqref="J33">
    <cfRule type="cellIs" dxfId="11" priority="14" operator="lessThanOrEqual">
      <formula>0</formula>
    </cfRule>
    <cfRule type="cellIs" dxfId="10" priority="15" operator="greaterThan">
      <formula>0</formula>
    </cfRule>
  </conditionalFormatting>
  <conditionalFormatting sqref="D15">
    <cfRule type="cellIs" dxfId="9" priority="6" operator="greaterThan">
      <formula>$D$14</formula>
    </cfRule>
  </conditionalFormatting>
  <conditionalFormatting sqref="E15">
    <cfRule type="cellIs" dxfId="8" priority="5" operator="greaterThan">
      <formula>$E$14</formula>
    </cfRule>
  </conditionalFormatting>
  <conditionalFormatting sqref="F15">
    <cfRule type="cellIs" dxfId="7" priority="4" operator="greaterThan">
      <formula>$F$14</formula>
    </cfRule>
  </conditionalFormatting>
  <conditionalFormatting sqref="G15">
    <cfRule type="cellIs" dxfId="6" priority="3" operator="greaterThan">
      <formula>$G$14</formula>
    </cfRule>
  </conditionalFormatting>
  <conditionalFormatting sqref="H15">
    <cfRule type="cellIs" dxfId="5" priority="2" operator="greaterThan">
      <formula>$H$14</formula>
    </cfRule>
  </conditionalFormatting>
  <conditionalFormatting sqref="I15">
    <cfRule type="cellIs" dxfId="4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Check Box 1">
              <controlPr locked="0" defaultSize="0" autoFill="0" autoLine="0" autoPict="0">
                <anchor moveWithCells="1">
                  <from>
                    <xdr:col>6</xdr:col>
                    <xdr:colOff>25400</xdr:colOff>
                    <xdr:row>3</xdr:row>
                    <xdr:rowOff>0</xdr:rowOff>
                  </from>
                  <to>
                    <xdr:col>6</xdr:col>
                    <xdr:colOff>196850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2" r:id="rId5" name="Check Box 2">
              <controlPr locked="0" defaultSize="0" autoFill="0" autoLine="0" autoPict="0">
                <anchor moveWithCells="1">
                  <from>
                    <xdr:col>8</xdr:col>
                    <xdr:colOff>558800</xdr:colOff>
                    <xdr:row>3</xdr:row>
                    <xdr:rowOff>0</xdr:rowOff>
                  </from>
                  <to>
                    <xdr:col>8</xdr:col>
                    <xdr:colOff>730250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3" r:id="rId6" name="Check Box 3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4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9" r:id="rId8" name="Check Box 19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0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1" r:id="rId10" name="Check Box 21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2" r:id="rId11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3" r:id="rId12" name="Check Box 23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4" r:id="rId13" name="Check Box 2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5" r:id="rId14" name="Check Box 25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6" r:id="rId15" name="Check Box 26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56F997BF-A464-4502-86AA-C744BC83DBC7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1879A47C-FCD2-4D32-9F56-461C82788733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B77CBC50-078D-4FF7-975B-94F436606EFF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3F40276E-827D-49BE-9F57-E2C9FF25B7C1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08984375" defaultRowHeight="14.5" x14ac:dyDescent="0.35"/>
  <cols>
    <col min="1" max="2" width="29.36328125" style="51" customWidth="1"/>
    <col min="3" max="3" width="10.36328125" style="51" customWidth="1"/>
    <col min="4" max="5" width="12.08984375" style="51" customWidth="1"/>
    <col min="6" max="6" width="12.54296875" style="51" bestFit="1" customWidth="1"/>
    <col min="7" max="9" width="12.08984375" style="51" customWidth="1"/>
    <col min="10" max="10" width="17.90625" style="51" customWidth="1"/>
    <col min="11" max="11" width="11.54296875" style="151" customWidth="1"/>
    <col min="12" max="28" width="18.08984375" style="54"/>
    <col min="29" max="16384" width="18.08984375" style="51"/>
  </cols>
  <sheetData>
    <row r="1" spans="1:28" ht="30" x14ac:dyDescent="0.6">
      <c r="A1" s="168" t="s">
        <v>2</v>
      </c>
      <c r="B1" s="168"/>
      <c r="C1" s="240" t="s">
        <v>0</v>
      </c>
    </row>
    <row r="2" spans="1:28" ht="14.4" customHeight="1" x14ac:dyDescent="0.35"/>
    <row r="3" spans="1:28" ht="14.4" customHeight="1" x14ac:dyDescent="0.35">
      <c r="A3" s="136" t="s">
        <v>3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5">
      <c r="A4" s="1" t="s">
        <v>75</v>
      </c>
      <c r="B4" s="265"/>
      <c r="C4" s="266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5">
      <c r="A5" s="140" t="s">
        <v>4</v>
      </c>
      <c r="B5" s="267"/>
      <c r="C5" s="268"/>
      <c r="D5" s="140" t="s">
        <v>63</v>
      </c>
      <c r="E5" s="142"/>
      <c r="F5" s="142"/>
      <c r="G5" s="142"/>
      <c r="H5" s="267"/>
      <c r="I5" s="281"/>
      <c r="J5" s="281"/>
      <c r="K5" s="268"/>
    </row>
    <row r="6" spans="1:28" ht="14.4" customHeight="1" x14ac:dyDescent="0.35">
      <c r="A6" s="140" t="s">
        <v>5</v>
      </c>
      <c r="B6" s="267"/>
      <c r="C6" s="268"/>
      <c r="D6" s="140" t="s">
        <v>62</v>
      </c>
      <c r="E6" s="142"/>
      <c r="F6" s="142"/>
      <c r="G6" s="142"/>
      <c r="H6" s="267"/>
      <c r="I6" s="281"/>
      <c r="J6" s="281"/>
      <c r="K6" s="268"/>
    </row>
    <row r="7" spans="1:28" ht="14.4" customHeight="1" x14ac:dyDescent="0.35">
      <c r="A7" s="141" t="s">
        <v>6</v>
      </c>
      <c r="B7" s="269"/>
      <c r="C7" s="270"/>
      <c r="D7" s="141" t="s">
        <v>61</v>
      </c>
      <c r="E7" s="143"/>
      <c r="F7" s="143"/>
      <c r="G7" s="143"/>
      <c r="H7" s="269"/>
      <c r="I7" s="282"/>
      <c r="J7" s="282"/>
      <c r="K7" s="270"/>
    </row>
    <row r="8" spans="1:28" ht="7.25" customHeight="1" x14ac:dyDescent="0.35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5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5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5" customHeight="1" x14ac:dyDescent="0.35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5">
      <c r="A12" s="255" t="s">
        <v>25</v>
      </c>
      <c r="B12" s="256"/>
      <c r="C12" s="256"/>
      <c r="D12" s="285" t="s">
        <v>24</v>
      </c>
      <c r="E12" s="285"/>
      <c r="F12" s="285"/>
      <c r="G12" s="285"/>
      <c r="H12" s="285"/>
      <c r="I12" s="286"/>
      <c r="J12" s="250" t="s">
        <v>38</v>
      </c>
      <c r="K12" s="283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5">
      <c r="A13" s="257"/>
      <c r="B13" s="258"/>
      <c r="C13" s="258"/>
      <c r="D13" s="7">
        <v>44927</v>
      </c>
      <c r="E13" s="7">
        <v>44958</v>
      </c>
      <c r="F13" s="7">
        <v>44986</v>
      </c>
      <c r="G13" s="7">
        <v>45017</v>
      </c>
      <c r="H13" s="7">
        <v>45047</v>
      </c>
      <c r="I13" s="7">
        <v>45078</v>
      </c>
      <c r="J13" s="251"/>
      <c r="K13" s="28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5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5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5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5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231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5">
      <c r="A19" s="252" t="s">
        <v>9</v>
      </c>
      <c r="B19" s="38"/>
      <c r="C19" s="19"/>
      <c r="D19" s="285" t="s">
        <v>33</v>
      </c>
      <c r="E19" s="285"/>
      <c r="F19" s="285"/>
      <c r="G19" s="285"/>
      <c r="H19" s="285"/>
      <c r="I19" s="286"/>
      <c r="J19" s="250" t="s">
        <v>23</v>
      </c>
      <c r="K19" s="90"/>
    </row>
    <row r="20" spans="1:28" ht="14.4" customHeight="1" x14ac:dyDescent="0.35">
      <c r="A20" s="253"/>
      <c r="B20" s="39"/>
      <c r="C20" s="20"/>
      <c r="D20" s="7">
        <v>44927</v>
      </c>
      <c r="E20" s="7">
        <v>44958</v>
      </c>
      <c r="F20" s="7">
        <v>44986</v>
      </c>
      <c r="G20" s="7">
        <v>45017</v>
      </c>
      <c r="H20" s="7">
        <v>45047</v>
      </c>
      <c r="I20" s="7">
        <v>45078</v>
      </c>
      <c r="J20" s="251"/>
      <c r="K20" s="90"/>
    </row>
    <row r="21" spans="1:28" ht="14.4" customHeight="1" x14ac:dyDescent="0.35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5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5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5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5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5" customHeight="1" x14ac:dyDescent="0.35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5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5">
      <c r="A28" s="271" t="s">
        <v>74</v>
      </c>
      <c r="B28" s="272"/>
      <c r="C28" s="273"/>
      <c r="D28" s="161" t="s">
        <v>67</v>
      </c>
      <c r="E28" s="161" t="s">
        <v>68</v>
      </c>
      <c r="F28" s="287" t="s">
        <v>71</v>
      </c>
      <c r="G28" s="287"/>
      <c r="H28" s="287" t="s">
        <v>70</v>
      </c>
      <c r="I28" s="287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5">
      <c r="A29" s="274"/>
      <c r="B29" s="275"/>
      <c r="C29" s="276"/>
      <c r="D29" s="160"/>
      <c r="E29" s="160"/>
      <c r="F29" s="288">
        <v>400000</v>
      </c>
      <c r="G29" s="288"/>
      <c r="H29" s="288">
        <v>400000</v>
      </c>
      <c r="I29" s="288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5">
      <c r="A30" s="277"/>
      <c r="B30" s="277"/>
      <c r="C30" s="278"/>
      <c r="D30" s="285" t="s">
        <v>73</v>
      </c>
      <c r="E30" s="285"/>
      <c r="F30" s="285"/>
      <c r="G30" s="285"/>
      <c r="H30" s="285"/>
      <c r="I30" s="286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5">
      <c r="A31" s="279"/>
      <c r="B31" s="279"/>
      <c r="C31" s="280"/>
      <c r="D31" s="7">
        <v>44927</v>
      </c>
      <c r="E31" s="7">
        <v>44958</v>
      </c>
      <c r="F31" s="7">
        <v>44986</v>
      </c>
      <c r="G31" s="7">
        <v>45017</v>
      </c>
      <c r="H31" s="7">
        <v>45047</v>
      </c>
      <c r="I31" s="7">
        <v>45078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5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5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5" customHeight="1" x14ac:dyDescent="0.35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5">
      <c r="A35" s="252" t="s">
        <v>9</v>
      </c>
      <c r="B35" s="38"/>
      <c r="C35" s="19"/>
      <c r="D35" s="285" t="s">
        <v>33</v>
      </c>
      <c r="E35" s="285"/>
      <c r="F35" s="285"/>
      <c r="G35" s="285"/>
      <c r="H35" s="285"/>
      <c r="I35" s="286"/>
      <c r="J35" s="250" t="s">
        <v>23</v>
      </c>
      <c r="K35" s="96" t="s">
        <v>26</v>
      </c>
    </row>
    <row r="36" spans="1:28" s="67" customFormat="1" ht="14.4" customHeight="1" x14ac:dyDescent="0.35">
      <c r="A36" s="253"/>
      <c r="B36" s="39"/>
      <c r="C36" s="20"/>
      <c r="D36" s="7">
        <v>44927</v>
      </c>
      <c r="E36" s="7">
        <v>44958</v>
      </c>
      <c r="F36" s="7">
        <v>44986</v>
      </c>
      <c r="G36" s="7">
        <v>45017</v>
      </c>
      <c r="H36" s="7">
        <v>45047</v>
      </c>
      <c r="I36" s="7">
        <v>45078</v>
      </c>
      <c r="J36" s="251"/>
      <c r="K36" s="97"/>
    </row>
    <row r="37" spans="1:28" ht="14.4" customHeight="1" x14ac:dyDescent="0.35">
      <c r="A37" s="11" t="s">
        <v>15</v>
      </c>
      <c r="B37" s="42"/>
      <c r="C37" s="12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5">
      <c r="A38" s="13" t="s">
        <v>16</v>
      </c>
      <c r="B38" s="43"/>
      <c r="C38" s="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5">
      <c r="A39" s="13" t="s">
        <v>17</v>
      </c>
      <c r="B39" s="43"/>
      <c r="C39" s="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5">
      <c r="A40" s="13" t="s">
        <v>18</v>
      </c>
      <c r="B40" s="43"/>
      <c r="C40" s="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5">
      <c r="A41" s="13" t="s">
        <v>19</v>
      </c>
      <c r="B41" s="43"/>
      <c r="C41" s="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5">
      <c r="A42" s="13" t="s">
        <v>20</v>
      </c>
      <c r="B42" s="43"/>
      <c r="C42" s="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5">
      <c r="A43" s="13" t="s">
        <v>21</v>
      </c>
      <c r="B43" s="43"/>
      <c r="C43" s="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5">
      <c r="A44" s="15" t="s">
        <v>22</v>
      </c>
      <c r="B44" s="44"/>
      <c r="C44" s="16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5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5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5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5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188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5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54"/>
      <c r="N49" s="188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5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188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5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188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188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4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188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4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188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5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188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5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5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5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5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5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5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5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5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xsNvSE+uR0oSOvjDd9WthRWKbojTfmgikTumvmaJ/2Ei48zdzaF97hEpf5ESKVfbXJUsEiSmL7eWIad1+c8qkQ==" saltValue="2CRuOtya1KgqJgkn2nd7rQ==" spinCount="100000" sheet="1" objects="1" scenarios="1" selectLockedCells="1"/>
  <mergeCells count="25">
    <mergeCell ref="H5:K5"/>
    <mergeCell ref="H6:K6"/>
    <mergeCell ref="H7:K7"/>
    <mergeCell ref="K12:K13"/>
    <mergeCell ref="D35:I35"/>
    <mergeCell ref="J19:J20"/>
    <mergeCell ref="J35:J36"/>
    <mergeCell ref="D12:I12"/>
    <mergeCell ref="J12:J13"/>
    <mergeCell ref="D19:I19"/>
    <mergeCell ref="J30:J31"/>
    <mergeCell ref="D30:I30"/>
    <mergeCell ref="H28:I28"/>
    <mergeCell ref="H29:I29"/>
    <mergeCell ref="F28:G28"/>
    <mergeCell ref="F29:G29"/>
    <mergeCell ref="B4:C4"/>
    <mergeCell ref="B6:C6"/>
    <mergeCell ref="A35:A36"/>
    <mergeCell ref="A12:C13"/>
    <mergeCell ref="A19:A20"/>
    <mergeCell ref="B5:C5"/>
    <mergeCell ref="B7:C7"/>
    <mergeCell ref="A28:C29"/>
    <mergeCell ref="A30:C31"/>
  </mergeCells>
  <conditionalFormatting sqref="D25:I25 D33:I33 D51:J51">
    <cfRule type="cellIs" dxfId="159" priority="24" operator="lessThanOrEqual">
      <formula>0</formula>
    </cfRule>
    <cfRule type="cellIs" dxfId="158" priority="25" operator="greaterThan">
      <formula>0</formula>
    </cfRule>
  </conditionalFormatting>
  <conditionalFormatting sqref="J25">
    <cfRule type="cellIs" dxfId="157" priority="16" operator="lessThanOrEqual">
      <formula>0</formula>
    </cfRule>
    <cfRule type="cellIs" dxfId="156" priority="17" operator="greaterThan">
      <formula>0</formula>
    </cfRule>
  </conditionalFormatting>
  <conditionalFormatting sqref="J33">
    <cfRule type="cellIs" dxfId="155" priority="14" operator="lessThanOrEqual">
      <formula>0</formula>
    </cfRule>
    <cfRule type="cellIs" dxfId="154" priority="15" operator="greaterThan">
      <formula>0</formula>
    </cfRule>
  </conditionalFormatting>
  <conditionalFormatting sqref="D15">
    <cfRule type="cellIs" dxfId="153" priority="6" operator="greaterThan">
      <formula>$D$14</formula>
    </cfRule>
  </conditionalFormatting>
  <conditionalFormatting sqref="E15">
    <cfRule type="cellIs" dxfId="152" priority="5" operator="greaterThan">
      <formula>$E$14</formula>
    </cfRule>
  </conditionalFormatting>
  <conditionalFormatting sqref="F15">
    <cfRule type="cellIs" dxfId="151" priority="4" operator="greaterThan">
      <formula>$F$14</formula>
    </cfRule>
  </conditionalFormatting>
  <conditionalFormatting sqref="G15">
    <cfRule type="cellIs" dxfId="150" priority="3" operator="greaterThan">
      <formula>$G$14</formula>
    </cfRule>
  </conditionalFormatting>
  <conditionalFormatting sqref="H15">
    <cfRule type="cellIs" dxfId="149" priority="2" operator="greaterThan">
      <formula>$H$14</formula>
    </cfRule>
  </conditionalFormatting>
  <conditionalFormatting sqref="I15">
    <cfRule type="cellIs" dxfId="148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8" r:id="rId4" name="Check Box 50">
              <controlPr locked="0" defaultSize="0" autoFill="0" autoLine="0" autoPict="0">
                <anchor moveWithCells="1">
                  <from>
                    <xdr:col>6</xdr:col>
                    <xdr:colOff>25400</xdr:colOff>
                    <xdr:row>3</xdr:row>
                    <xdr:rowOff>0</xdr:rowOff>
                  </from>
                  <to>
                    <xdr:col>6</xdr:col>
                    <xdr:colOff>196850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" name="Check Box 51">
              <controlPr locked="0" defaultSize="0" autoFill="0" autoLine="0" autoPict="0">
                <anchor moveWithCells="1">
                  <from>
                    <xdr:col>8</xdr:col>
                    <xdr:colOff>558800</xdr:colOff>
                    <xdr:row>3</xdr:row>
                    <xdr:rowOff>0</xdr:rowOff>
                  </from>
                  <to>
                    <xdr:col>8</xdr:col>
                    <xdr:colOff>730250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6" name="Check Box 52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7" name="Check Box 53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8" name="Check Box 70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9" name="Check Box 71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0" name="Check Box 72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1" name="Check Box 73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2" name="Check Box 74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3" name="Check Box 75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4C639CFE-9D38-4C8C-909D-08CD946BF63A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BB52E245-C612-4B00-A9A8-60253A918760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147C01F1-8D88-4723-8D05-930BC6828D8D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C2AFF83D-818A-4F7F-8ABD-3216CF3E4E19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08984375" defaultRowHeight="14.5" x14ac:dyDescent="0.35"/>
  <cols>
    <col min="1" max="2" width="29.36328125" style="51" customWidth="1"/>
    <col min="3" max="3" width="10.36328125" style="51" customWidth="1"/>
    <col min="4" max="5" width="12.08984375" style="51" customWidth="1"/>
    <col min="6" max="6" width="12.54296875" style="51" bestFit="1" customWidth="1"/>
    <col min="7" max="9" width="12.08984375" style="51" customWidth="1"/>
    <col min="10" max="10" width="17.90625" style="51" customWidth="1"/>
    <col min="11" max="11" width="11.54296875" style="151" customWidth="1"/>
    <col min="12" max="28" width="18.08984375" style="54"/>
    <col min="29" max="16384" width="18.08984375" style="51"/>
  </cols>
  <sheetData>
    <row r="1" spans="1:28" ht="30" x14ac:dyDescent="0.6">
      <c r="A1" s="168" t="s">
        <v>29</v>
      </c>
      <c r="B1" s="168"/>
      <c r="C1" s="240" t="s">
        <v>0</v>
      </c>
    </row>
    <row r="2" spans="1:28" ht="14.4" customHeight="1" x14ac:dyDescent="0.35"/>
    <row r="3" spans="1:28" ht="14.4" customHeight="1" x14ac:dyDescent="0.35">
      <c r="A3" s="136" t="s">
        <v>30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5">
      <c r="A4" s="1" t="s">
        <v>75</v>
      </c>
      <c r="B4" s="265"/>
      <c r="C4" s="266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5">
      <c r="A5" s="140" t="s">
        <v>4</v>
      </c>
      <c r="B5" s="267"/>
      <c r="C5" s="268"/>
      <c r="D5" s="140" t="s">
        <v>63</v>
      </c>
      <c r="E5" s="142"/>
      <c r="F5" s="142"/>
      <c r="G5" s="142"/>
      <c r="H5" s="267"/>
      <c r="I5" s="281"/>
      <c r="J5" s="281"/>
      <c r="K5" s="268"/>
    </row>
    <row r="6" spans="1:28" ht="14.4" customHeight="1" x14ac:dyDescent="0.35">
      <c r="A6" s="140" t="s">
        <v>5</v>
      </c>
      <c r="B6" s="267"/>
      <c r="C6" s="268"/>
      <c r="D6" s="140" t="s">
        <v>62</v>
      </c>
      <c r="E6" s="142"/>
      <c r="F6" s="142"/>
      <c r="G6" s="142"/>
      <c r="H6" s="267"/>
      <c r="I6" s="281"/>
      <c r="J6" s="281"/>
      <c r="K6" s="268"/>
    </row>
    <row r="7" spans="1:28" ht="14.4" customHeight="1" x14ac:dyDescent="0.35">
      <c r="A7" s="141" t="s">
        <v>6</v>
      </c>
      <c r="B7" s="269"/>
      <c r="C7" s="270"/>
      <c r="D7" s="141" t="s">
        <v>61</v>
      </c>
      <c r="E7" s="143"/>
      <c r="F7" s="143"/>
      <c r="G7" s="143"/>
      <c r="H7" s="269"/>
      <c r="I7" s="282"/>
      <c r="J7" s="282"/>
      <c r="K7" s="270"/>
    </row>
    <row r="8" spans="1:28" ht="7.25" customHeight="1" x14ac:dyDescent="0.35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5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5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5" customHeight="1" x14ac:dyDescent="0.35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5">
      <c r="A12" s="255" t="s">
        <v>25</v>
      </c>
      <c r="B12" s="256"/>
      <c r="C12" s="256"/>
      <c r="D12" s="285" t="s">
        <v>24</v>
      </c>
      <c r="E12" s="285"/>
      <c r="F12" s="285"/>
      <c r="G12" s="285"/>
      <c r="H12" s="285"/>
      <c r="I12" s="286"/>
      <c r="J12" s="250" t="s">
        <v>38</v>
      </c>
      <c r="K12" s="283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5">
      <c r="A13" s="257"/>
      <c r="B13" s="258"/>
      <c r="C13" s="258"/>
      <c r="D13" s="7">
        <v>44927</v>
      </c>
      <c r="E13" s="7">
        <v>44958</v>
      </c>
      <c r="F13" s="7">
        <v>44986</v>
      </c>
      <c r="G13" s="7">
        <v>45017</v>
      </c>
      <c r="H13" s="7">
        <v>45047</v>
      </c>
      <c r="I13" s="7">
        <v>45078</v>
      </c>
      <c r="J13" s="251"/>
      <c r="K13" s="28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5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5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5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5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5">
      <c r="A19" s="252" t="s">
        <v>9</v>
      </c>
      <c r="B19" s="38"/>
      <c r="C19" s="19"/>
      <c r="D19" s="285" t="s">
        <v>33</v>
      </c>
      <c r="E19" s="285"/>
      <c r="F19" s="285"/>
      <c r="G19" s="285"/>
      <c r="H19" s="285"/>
      <c r="I19" s="286"/>
      <c r="J19" s="250" t="s">
        <v>23</v>
      </c>
      <c r="K19" s="90"/>
    </row>
    <row r="20" spans="1:28" ht="14.4" customHeight="1" x14ac:dyDescent="0.35">
      <c r="A20" s="253"/>
      <c r="B20" s="39"/>
      <c r="C20" s="20"/>
      <c r="D20" s="7">
        <v>44927</v>
      </c>
      <c r="E20" s="7">
        <v>44958</v>
      </c>
      <c r="F20" s="7">
        <v>44986</v>
      </c>
      <c r="G20" s="7">
        <v>45017</v>
      </c>
      <c r="H20" s="7">
        <v>45047</v>
      </c>
      <c r="I20" s="7">
        <v>45078</v>
      </c>
      <c r="J20" s="251"/>
      <c r="K20" s="90"/>
    </row>
    <row r="21" spans="1:28" ht="14.4" customHeight="1" x14ac:dyDescent="0.35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5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5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5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5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5" customHeight="1" x14ac:dyDescent="0.35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5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5">
      <c r="A28" s="271" t="s">
        <v>74</v>
      </c>
      <c r="B28" s="272"/>
      <c r="C28" s="273"/>
      <c r="D28" s="161" t="s">
        <v>67</v>
      </c>
      <c r="E28" s="161" t="s">
        <v>68</v>
      </c>
      <c r="F28" s="287" t="s">
        <v>71</v>
      </c>
      <c r="G28" s="287"/>
      <c r="H28" s="287" t="s">
        <v>70</v>
      </c>
      <c r="I28" s="287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5">
      <c r="A29" s="274"/>
      <c r="B29" s="275"/>
      <c r="C29" s="276"/>
      <c r="D29" s="160"/>
      <c r="E29" s="160"/>
      <c r="F29" s="288">
        <v>400000</v>
      </c>
      <c r="G29" s="288"/>
      <c r="H29" s="288">
        <v>400000</v>
      </c>
      <c r="I29" s="288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5">
      <c r="A30" s="277"/>
      <c r="B30" s="277"/>
      <c r="C30" s="278"/>
      <c r="D30" s="285" t="s">
        <v>73</v>
      </c>
      <c r="E30" s="285"/>
      <c r="F30" s="285"/>
      <c r="G30" s="285"/>
      <c r="H30" s="285"/>
      <c r="I30" s="286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5">
      <c r="A31" s="279"/>
      <c r="B31" s="279"/>
      <c r="C31" s="280"/>
      <c r="D31" s="7">
        <v>44927</v>
      </c>
      <c r="E31" s="7">
        <v>44958</v>
      </c>
      <c r="F31" s="7">
        <v>44986</v>
      </c>
      <c r="G31" s="7">
        <v>45017</v>
      </c>
      <c r="H31" s="7">
        <v>45047</v>
      </c>
      <c r="I31" s="7">
        <v>45078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5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5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5" customHeight="1" x14ac:dyDescent="0.35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5">
      <c r="A35" s="252" t="s">
        <v>9</v>
      </c>
      <c r="B35" s="38"/>
      <c r="C35" s="19"/>
      <c r="D35" s="285" t="s">
        <v>33</v>
      </c>
      <c r="E35" s="285"/>
      <c r="F35" s="285"/>
      <c r="G35" s="285"/>
      <c r="H35" s="285"/>
      <c r="I35" s="286"/>
      <c r="J35" s="250" t="s">
        <v>23</v>
      </c>
      <c r="K35" s="96" t="s">
        <v>26</v>
      </c>
    </row>
    <row r="36" spans="1:28" s="67" customFormat="1" ht="14.4" customHeight="1" x14ac:dyDescent="0.35">
      <c r="A36" s="253"/>
      <c r="B36" s="39"/>
      <c r="C36" s="20"/>
      <c r="D36" s="7">
        <v>44927</v>
      </c>
      <c r="E36" s="7">
        <v>44958</v>
      </c>
      <c r="F36" s="7">
        <v>44986</v>
      </c>
      <c r="G36" s="7">
        <v>45017</v>
      </c>
      <c r="H36" s="7">
        <v>45047</v>
      </c>
      <c r="I36" s="7">
        <v>45078</v>
      </c>
      <c r="J36" s="251"/>
      <c r="K36" s="97"/>
    </row>
    <row r="37" spans="1:28" ht="14.4" customHeight="1" x14ac:dyDescent="0.35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5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5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5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5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5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5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5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5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5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5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5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5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5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5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4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4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5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5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5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5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5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5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5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5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5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mWRm6+Cud5wlWROATbFvyMNipn4ohHW9qQbU5vMzT60bmHdPWm4kksa8bpT6Rp0hx3uhhuGUubATlECPyYFT7w==" saltValue="qD82sCLC4eHELMu0tqD5Ew==" spinCount="100000" sheet="1" objects="1" scenarios="1" selectLockedCells="1"/>
  <mergeCells count="25">
    <mergeCell ref="J35:J36"/>
    <mergeCell ref="A28:C29"/>
    <mergeCell ref="F28:G28"/>
    <mergeCell ref="H28:I28"/>
    <mergeCell ref="F29:G29"/>
    <mergeCell ref="H29:I29"/>
    <mergeCell ref="A30:C31"/>
    <mergeCell ref="D30:I30"/>
    <mergeCell ref="J30:J31"/>
    <mergeCell ref="B4:C4"/>
    <mergeCell ref="B5:C5"/>
    <mergeCell ref="B6:C6"/>
    <mergeCell ref="A35:A36"/>
    <mergeCell ref="D35:I35"/>
    <mergeCell ref="H5:K5"/>
    <mergeCell ref="H6:K6"/>
    <mergeCell ref="H7:K7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143" priority="24" operator="lessThanOrEqual">
      <formula>0</formula>
    </cfRule>
    <cfRule type="cellIs" dxfId="142" priority="25" operator="greaterThan">
      <formula>0</formula>
    </cfRule>
  </conditionalFormatting>
  <conditionalFormatting sqref="J25">
    <cfRule type="cellIs" dxfId="141" priority="16" operator="lessThanOrEqual">
      <formula>0</formula>
    </cfRule>
    <cfRule type="cellIs" dxfId="140" priority="17" operator="greaterThan">
      <formula>0</formula>
    </cfRule>
  </conditionalFormatting>
  <conditionalFormatting sqref="J33">
    <cfRule type="cellIs" dxfId="139" priority="14" operator="lessThanOrEqual">
      <formula>0</formula>
    </cfRule>
    <cfRule type="cellIs" dxfId="138" priority="15" operator="greaterThan">
      <formula>0</formula>
    </cfRule>
  </conditionalFormatting>
  <conditionalFormatting sqref="D15">
    <cfRule type="cellIs" dxfId="137" priority="6" operator="greaterThan">
      <formula>$D$14</formula>
    </cfRule>
  </conditionalFormatting>
  <conditionalFormatting sqref="E15">
    <cfRule type="cellIs" dxfId="136" priority="5" operator="greaterThan">
      <formula>$E$14</formula>
    </cfRule>
  </conditionalFormatting>
  <conditionalFormatting sqref="F15">
    <cfRule type="cellIs" dxfId="135" priority="4" operator="greaterThan">
      <formula>$F$14</formula>
    </cfRule>
  </conditionalFormatting>
  <conditionalFormatting sqref="G15">
    <cfRule type="cellIs" dxfId="134" priority="3" operator="greaterThan">
      <formula>$G$14</formula>
    </cfRule>
  </conditionalFormatting>
  <conditionalFormatting sqref="H15">
    <cfRule type="cellIs" dxfId="133" priority="2" operator="greaterThan">
      <formula>$H$14</formula>
    </cfRule>
  </conditionalFormatting>
  <conditionalFormatting sqref="I15">
    <cfRule type="cellIs" dxfId="132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locked="0" defaultSize="0" autoFill="0" autoLine="0" autoPict="0">
                <anchor moveWithCells="1">
                  <from>
                    <xdr:col>6</xdr:col>
                    <xdr:colOff>25400</xdr:colOff>
                    <xdr:row>3</xdr:row>
                    <xdr:rowOff>0</xdr:rowOff>
                  </from>
                  <to>
                    <xdr:col>6</xdr:col>
                    <xdr:colOff>196850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locked="0" defaultSize="0" autoFill="0" autoLine="0" autoPict="0">
                <anchor moveWithCells="1">
                  <from>
                    <xdr:col>8</xdr:col>
                    <xdr:colOff>558800</xdr:colOff>
                    <xdr:row>3</xdr:row>
                    <xdr:rowOff>0</xdr:rowOff>
                  </from>
                  <to>
                    <xdr:col>8</xdr:col>
                    <xdr:colOff>730250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8" name="Check Box 19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10" name="Check Box 21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4" r:id="rId11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2934413C-D94B-40F0-8D71-F8BCD08867BB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C917076A-066D-4EDC-BA5B-BC4E04AADB8A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3C82F778-9FAB-4525-8749-A7AAF529114C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C94CD8D3-366C-4E75-89A7-D5397BE504AE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08984375" defaultRowHeight="14.5" x14ac:dyDescent="0.35"/>
  <cols>
    <col min="1" max="2" width="29.36328125" style="51" customWidth="1"/>
    <col min="3" max="3" width="10.36328125" style="51" customWidth="1"/>
    <col min="4" max="5" width="12.08984375" style="51" customWidth="1"/>
    <col min="6" max="6" width="12.54296875" style="51" bestFit="1" customWidth="1"/>
    <col min="7" max="9" width="12.08984375" style="51" customWidth="1"/>
    <col min="10" max="10" width="17.90625" style="51" customWidth="1"/>
    <col min="11" max="11" width="11.54296875" style="151" customWidth="1"/>
    <col min="12" max="28" width="18.08984375" style="54"/>
    <col min="29" max="16384" width="18.08984375" style="51"/>
  </cols>
  <sheetData>
    <row r="1" spans="1:28" ht="30" x14ac:dyDescent="0.6">
      <c r="A1" s="168" t="s">
        <v>40</v>
      </c>
      <c r="B1" s="168"/>
      <c r="C1" s="240" t="s">
        <v>0</v>
      </c>
    </row>
    <row r="2" spans="1:28" ht="14.4" customHeight="1" x14ac:dyDescent="0.35"/>
    <row r="3" spans="1:28" ht="14.4" customHeight="1" x14ac:dyDescent="0.35">
      <c r="A3" s="136" t="s">
        <v>41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5">
      <c r="A4" s="1" t="s">
        <v>75</v>
      </c>
      <c r="B4" s="265"/>
      <c r="C4" s="266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5">
      <c r="A5" s="140" t="s">
        <v>4</v>
      </c>
      <c r="B5" s="267"/>
      <c r="C5" s="268"/>
      <c r="D5" s="140" t="s">
        <v>63</v>
      </c>
      <c r="E5" s="142"/>
      <c r="F5" s="142"/>
      <c r="G5" s="142"/>
      <c r="H5" s="267"/>
      <c r="I5" s="281"/>
      <c r="J5" s="281"/>
      <c r="K5" s="268"/>
    </row>
    <row r="6" spans="1:28" ht="14.4" customHeight="1" x14ac:dyDescent="0.35">
      <c r="A6" s="140" t="s">
        <v>5</v>
      </c>
      <c r="B6" s="267"/>
      <c r="C6" s="268"/>
      <c r="D6" s="140" t="s">
        <v>62</v>
      </c>
      <c r="E6" s="142"/>
      <c r="F6" s="142"/>
      <c r="G6" s="142"/>
      <c r="H6" s="267"/>
      <c r="I6" s="281"/>
      <c r="J6" s="281"/>
      <c r="K6" s="268"/>
    </row>
    <row r="7" spans="1:28" ht="14.4" customHeight="1" x14ac:dyDescent="0.35">
      <c r="A7" s="141" t="s">
        <v>6</v>
      </c>
      <c r="B7" s="269"/>
      <c r="C7" s="270"/>
      <c r="D7" s="141" t="s">
        <v>61</v>
      </c>
      <c r="E7" s="143"/>
      <c r="F7" s="143"/>
      <c r="G7" s="143"/>
      <c r="H7" s="269"/>
      <c r="I7" s="282"/>
      <c r="J7" s="282"/>
      <c r="K7" s="270"/>
    </row>
    <row r="8" spans="1:28" ht="7.25" customHeight="1" x14ac:dyDescent="0.35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5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5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5" customHeight="1" x14ac:dyDescent="0.35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5">
      <c r="A12" s="255" t="s">
        <v>25</v>
      </c>
      <c r="B12" s="256"/>
      <c r="C12" s="256"/>
      <c r="D12" s="285" t="s">
        <v>24</v>
      </c>
      <c r="E12" s="285"/>
      <c r="F12" s="285"/>
      <c r="G12" s="285"/>
      <c r="H12" s="285"/>
      <c r="I12" s="286"/>
      <c r="J12" s="250" t="s">
        <v>38</v>
      </c>
      <c r="K12" s="283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5">
      <c r="A13" s="257"/>
      <c r="B13" s="258"/>
      <c r="C13" s="258"/>
      <c r="D13" s="7">
        <v>44927</v>
      </c>
      <c r="E13" s="7">
        <v>44958</v>
      </c>
      <c r="F13" s="7">
        <v>44986</v>
      </c>
      <c r="G13" s="7">
        <v>45017</v>
      </c>
      <c r="H13" s="7">
        <v>45047</v>
      </c>
      <c r="I13" s="7">
        <v>45078</v>
      </c>
      <c r="J13" s="251"/>
      <c r="K13" s="28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5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5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5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5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5">
      <c r="A19" s="252" t="s">
        <v>9</v>
      </c>
      <c r="B19" s="38"/>
      <c r="C19" s="19"/>
      <c r="D19" s="285" t="s">
        <v>33</v>
      </c>
      <c r="E19" s="285"/>
      <c r="F19" s="285"/>
      <c r="G19" s="285"/>
      <c r="H19" s="285"/>
      <c r="I19" s="286"/>
      <c r="J19" s="250" t="s">
        <v>23</v>
      </c>
      <c r="K19" s="90"/>
    </row>
    <row r="20" spans="1:28" ht="14.4" customHeight="1" x14ac:dyDescent="0.35">
      <c r="A20" s="253"/>
      <c r="B20" s="39"/>
      <c r="C20" s="20"/>
      <c r="D20" s="7">
        <v>44927</v>
      </c>
      <c r="E20" s="7">
        <v>44958</v>
      </c>
      <c r="F20" s="7">
        <v>44986</v>
      </c>
      <c r="G20" s="7">
        <v>45017</v>
      </c>
      <c r="H20" s="7">
        <v>45047</v>
      </c>
      <c r="I20" s="7">
        <v>45078</v>
      </c>
      <c r="J20" s="251"/>
      <c r="K20" s="90"/>
    </row>
    <row r="21" spans="1:28" ht="14.4" customHeight="1" x14ac:dyDescent="0.35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5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5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5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5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5" customHeight="1" x14ac:dyDescent="0.35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5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5">
      <c r="A28" s="271" t="s">
        <v>74</v>
      </c>
      <c r="B28" s="272"/>
      <c r="C28" s="273"/>
      <c r="D28" s="161" t="s">
        <v>67</v>
      </c>
      <c r="E28" s="161" t="s">
        <v>68</v>
      </c>
      <c r="F28" s="287" t="s">
        <v>71</v>
      </c>
      <c r="G28" s="287"/>
      <c r="H28" s="287" t="s">
        <v>70</v>
      </c>
      <c r="I28" s="287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5">
      <c r="A29" s="274"/>
      <c r="B29" s="275"/>
      <c r="C29" s="276"/>
      <c r="D29" s="160"/>
      <c r="E29" s="160"/>
      <c r="F29" s="288">
        <v>400000</v>
      </c>
      <c r="G29" s="288"/>
      <c r="H29" s="288">
        <v>400000</v>
      </c>
      <c r="I29" s="288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5">
      <c r="A30" s="277"/>
      <c r="B30" s="277"/>
      <c r="C30" s="278"/>
      <c r="D30" s="285" t="s">
        <v>73</v>
      </c>
      <c r="E30" s="285"/>
      <c r="F30" s="285"/>
      <c r="G30" s="285"/>
      <c r="H30" s="285"/>
      <c r="I30" s="286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5">
      <c r="A31" s="279"/>
      <c r="B31" s="279"/>
      <c r="C31" s="280"/>
      <c r="D31" s="7">
        <v>44927</v>
      </c>
      <c r="E31" s="7">
        <v>44958</v>
      </c>
      <c r="F31" s="7">
        <v>44986</v>
      </c>
      <c r="G31" s="7">
        <v>45017</v>
      </c>
      <c r="H31" s="7">
        <v>45047</v>
      </c>
      <c r="I31" s="7">
        <v>45078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5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5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5" customHeight="1" x14ac:dyDescent="0.35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5">
      <c r="A35" s="252" t="s">
        <v>9</v>
      </c>
      <c r="B35" s="38"/>
      <c r="C35" s="19"/>
      <c r="D35" s="285" t="s">
        <v>33</v>
      </c>
      <c r="E35" s="285"/>
      <c r="F35" s="285"/>
      <c r="G35" s="285"/>
      <c r="H35" s="285"/>
      <c r="I35" s="286"/>
      <c r="J35" s="250" t="s">
        <v>23</v>
      </c>
      <c r="K35" s="96" t="s">
        <v>26</v>
      </c>
    </row>
    <row r="36" spans="1:28" s="67" customFormat="1" ht="14.4" customHeight="1" x14ac:dyDescent="0.35">
      <c r="A36" s="253"/>
      <c r="B36" s="39"/>
      <c r="C36" s="20"/>
      <c r="D36" s="7">
        <v>44927</v>
      </c>
      <c r="E36" s="7">
        <v>44958</v>
      </c>
      <c r="F36" s="7">
        <v>44986</v>
      </c>
      <c r="G36" s="7">
        <v>45017</v>
      </c>
      <c r="H36" s="7">
        <v>45047</v>
      </c>
      <c r="I36" s="7">
        <v>45078</v>
      </c>
      <c r="J36" s="251"/>
      <c r="K36" s="97"/>
    </row>
    <row r="37" spans="1:28" ht="14.4" customHeight="1" x14ac:dyDescent="0.35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5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5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5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5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5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5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5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5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5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5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5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5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5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5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4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4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5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5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5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5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5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5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5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5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5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SSB/rIooQu4yDDCoA4kO3/k0g8+O24BIEyU8FOoN8gs58fEqiz+U7QaSmWbFBB+a/+p7TQW/39RX5ebmg7fnLg==" saltValue="fbP/MbbSdbGn5M+dAwd4Ew==" spinCount="100000" sheet="1" objects="1" scenarios="1" selectLockedCells="1"/>
  <mergeCells count="25">
    <mergeCell ref="J35:J36"/>
    <mergeCell ref="A28:C29"/>
    <mergeCell ref="F28:G28"/>
    <mergeCell ref="H28:I28"/>
    <mergeCell ref="F29:G29"/>
    <mergeCell ref="H29:I29"/>
    <mergeCell ref="A30:C31"/>
    <mergeCell ref="D30:I30"/>
    <mergeCell ref="J30:J31"/>
    <mergeCell ref="B4:C4"/>
    <mergeCell ref="B5:C5"/>
    <mergeCell ref="B6:C6"/>
    <mergeCell ref="A35:A36"/>
    <mergeCell ref="D35:I35"/>
    <mergeCell ref="H5:K5"/>
    <mergeCell ref="H6:K6"/>
    <mergeCell ref="H7:K7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127" priority="24" operator="lessThanOrEqual">
      <formula>0</formula>
    </cfRule>
    <cfRule type="cellIs" dxfId="126" priority="25" operator="greaterThan">
      <formula>0</formula>
    </cfRule>
  </conditionalFormatting>
  <conditionalFormatting sqref="J25">
    <cfRule type="cellIs" dxfId="125" priority="16" operator="lessThanOrEqual">
      <formula>0</formula>
    </cfRule>
    <cfRule type="cellIs" dxfId="124" priority="17" operator="greaterThan">
      <formula>0</formula>
    </cfRule>
  </conditionalFormatting>
  <conditionalFormatting sqref="J33">
    <cfRule type="cellIs" dxfId="123" priority="14" operator="lessThanOrEqual">
      <formula>0</formula>
    </cfRule>
    <cfRule type="cellIs" dxfId="122" priority="15" operator="greaterThan">
      <formula>0</formula>
    </cfRule>
  </conditionalFormatting>
  <conditionalFormatting sqref="D15">
    <cfRule type="cellIs" dxfId="121" priority="6" operator="greaterThan">
      <formula>$D$14</formula>
    </cfRule>
  </conditionalFormatting>
  <conditionalFormatting sqref="E15">
    <cfRule type="cellIs" dxfId="120" priority="5" operator="greaterThan">
      <formula>$E$14</formula>
    </cfRule>
  </conditionalFormatting>
  <conditionalFormatting sqref="F15">
    <cfRule type="cellIs" dxfId="119" priority="4" operator="greaterThan">
      <formula>$F$14</formula>
    </cfRule>
  </conditionalFormatting>
  <conditionalFormatting sqref="G15">
    <cfRule type="cellIs" dxfId="118" priority="3" operator="greaterThan">
      <formula>$G$14</formula>
    </cfRule>
  </conditionalFormatting>
  <conditionalFormatting sqref="H15">
    <cfRule type="cellIs" dxfId="117" priority="2" operator="greaterThan">
      <formula>$H$14</formula>
    </cfRule>
  </conditionalFormatting>
  <conditionalFormatting sqref="I15">
    <cfRule type="cellIs" dxfId="116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Check Box 1">
              <controlPr locked="0" defaultSize="0" autoFill="0" autoLine="0" autoPict="0">
                <anchor moveWithCells="1">
                  <from>
                    <xdr:col>6</xdr:col>
                    <xdr:colOff>25400</xdr:colOff>
                    <xdr:row>3</xdr:row>
                    <xdr:rowOff>0</xdr:rowOff>
                  </from>
                  <to>
                    <xdr:col>6</xdr:col>
                    <xdr:colOff>196850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5" name="Check Box 2">
              <controlPr locked="0" defaultSize="0" autoFill="0" autoLine="0" autoPict="0">
                <anchor moveWithCells="1">
                  <from>
                    <xdr:col>8</xdr:col>
                    <xdr:colOff>558800</xdr:colOff>
                    <xdr:row>3</xdr:row>
                    <xdr:rowOff>0</xdr:rowOff>
                  </from>
                  <to>
                    <xdr:col>8</xdr:col>
                    <xdr:colOff>730250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5" r:id="rId6" name="Check Box 3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6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1" r:id="rId8" name="Check Box 19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2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6" r:id="rId10" name="Check Box 24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7" r:id="rId11" name="Check Box 25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8" r:id="rId12" name="Check Box 26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9" r:id="rId13" name="Check Box 27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0" r:id="rId14" name="Check Box 28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1" r:id="rId15" name="Check Box 29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DC02E77D-1A26-411D-BC4B-82A8A940196C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84935810-DF77-4782-A721-02E1BB3C47A0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31A3C6B7-53A8-4465-B387-F07AC2BE89E1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25FA80DE-EEFA-4EA8-8C2E-47CFADB8F8D3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08984375" defaultRowHeight="14.5" x14ac:dyDescent="0.35"/>
  <cols>
    <col min="1" max="2" width="29.36328125" style="51" customWidth="1"/>
    <col min="3" max="3" width="10.36328125" style="51" customWidth="1"/>
    <col min="4" max="5" width="12.08984375" style="51" customWidth="1"/>
    <col min="6" max="6" width="12.54296875" style="51" bestFit="1" customWidth="1"/>
    <col min="7" max="9" width="12.08984375" style="51" customWidth="1"/>
    <col min="10" max="10" width="17.90625" style="51" customWidth="1"/>
    <col min="11" max="11" width="11.54296875" style="151" customWidth="1"/>
    <col min="12" max="28" width="18.08984375" style="54"/>
    <col min="29" max="16384" width="18.08984375" style="51"/>
  </cols>
  <sheetData>
    <row r="1" spans="1:28" ht="30" x14ac:dyDescent="0.6">
      <c r="A1" s="168" t="s">
        <v>46</v>
      </c>
      <c r="B1" s="168"/>
      <c r="C1" s="240" t="s">
        <v>0</v>
      </c>
    </row>
    <row r="2" spans="1:28" ht="14.4" customHeight="1" x14ac:dyDescent="0.35"/>
    <row r="3" spans="1:28" ht="14.4" customHeight="1" x14ac:dyDescent="0.35">
      <c r="A3" s="136" t="s">
        <v>47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5">
      <c r="A4" s="1" t="s">
        <v>75</v>
      </c>
      <c r="B4" s="265"/>
      <c r="C4" s="266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5">
      <c r="A5" s="140" t="s">
        <v>4</v>
      </c>
      <c r="B5" s="267"/>
      <c r="C5" s="268"/>
      <c r="D5" s="140" t="s">
        <v>63</v>
      </c>
      <c r="E5" s="142"/>
      <c r="F5" s="142"/>
      <c r="G5" s="142"/>
      <c r="H5" s="267"/>
      <c r="I5" s="281"/>
      <c r="J5" s="281"/>
      <c r="K5" s="268"/>
    </row>
    <row r="6" spans="1:28" ht="14.4" customHeight="1" x14ac:dyDescent="0.35">
      <c r="A6" s="140" t="s">
        <v>5</v>
      </c>
      <c r="B6" s="267"/>
      <c r="C6" s="268"/>
      <c r="D6" s="140" t="s">
        <v>62</v>
      </c>
      <c r="E6" s="142"/>
      <c r="F6" s="142"/>
      <c r="G6" s="142"/>
      <c r="H6" s="267"/>
      <c r="I6" s="281"/>
      <c r="J6" s="281"/>
      <c r="K6" s="268"/>
    </row>
    <row r="7" spans="1:28" ht="14.4" customHeight="1" x14ac:dyDescent="0.35">
      <c r="A7" s="141" t="s">
        <v>6</v>
      </c>
      <c r="B7" s="269"/>
      <c r="C7" s="270"/>
      <c r="D7" s="141" t="s">
        <v>61</v>
      </c>
      <c r="E7" s="143"/>
      <c r="F7" s="143"/>
      <c r="G7" s="143"/>
      <c r="H7" s="269"/>
      <c r="I7" s="282"/>
      <c r="J7" s="282"/>
      <c r="K7" s="270"/>
    </row>
    <row r="8" spans="1:28" ht="7.25" customHeight="1" x14ac:dyDescent="0.35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5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5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5" customHeight="1" x14ac:dyDescent="0.35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5">
      <c r="A12" s="255" t="s">
        <v>25</v>
      </c>
      <c r="B12" s="256"/>
      <c r="C12" s="256"/>
      <c r="D12" s="285" t="s">
        <v>24</v>
      </c>
      <c r="E12" s="285"/>
      <c r="F12" s="285"/>
      <c r="G12" s="285"/>
      <c r="H12" s="285"/>
      <c r="I12" s="286"/>
      <c r="J12" s="250" t="s">
        <v>38</v>
      </c>
      <c r="K12" s="283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5">
      <c r="A13" s="257"/>
      <c r="B13" s="258"/>
      <c r="C13" s="258"/>
      <c r="D13" s="7">
        <v>44927</v>
      </c>
      <c r="E13" s="7">
        <v>44958</v>
      </c>
      <c r="F13" s="7">
        <v>44986</v>
      </c>
      <c r="G13" s="7">
        <v>45017</v>
      </c>
      <c r="H13" s="7">
        <v>45047</v>
      </c>
      <c r="I13" s="7">
        <v>45078</v>
      </c>
      <c r="J13" s="251"/>
      <c r="K13" s="28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5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5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5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5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5">
      <c r="A19" s="252" t="s">
        <v>9</v>
      </c>
      <c r="B19" s="38"/>
      <c r="C19" s="19"/>
      <c r="D19" s="285" t="s">
        <v>33</v>
      </c>
      <c r="E19" s="285"/>
      <c r="F19" s="285"/>
      <c r="G19" s="285"/>
      <c r="H19" s="285"/>
      <c r="I19" s="286"/>
      <c r="J19" s="250" t="s">
        <v>23</v>
      </c>
      <c r="K19" s="90"/>
    </row>
    <row r="20" spans="1:28" ht="14.4" customHeight="1" x14ac:dyDescent="0.35">
      <c r="A20" s="253"/>
      <c r="B20" s="39"/>
      <c r="C20" s="20"/>
      <c r="D20" s="7">
        <v>44927</v>
      </c>
      <c r="E20" s="7">
        <v>44958</v>
      </c>
      <c r="F20" s="7">
        <v>44986</v>
      </c>
      <c r="G20" s="7">
        <v>45017</v>
      </c>
      <c r="H20" s="7">
        <v>45047</v>
      </c>
      <c r="I20" s="7">
        <v>45078</v>
      </c>
      <c r="J20" s="251"/>
      <c r="K20" s="90"/>
    </row>
    <row r="21" spans="1:28" ht="14.4" customHeight="1" x14ac:dyDescent="0.35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5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5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5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5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5" customHeight="1" x14ac:dyDescent="0.35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5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5">
      <c r="A28" s="271" t="s">
        <v>74</v>
      </c>
      <c r="B28" s="272"/>
      <c r="C28" s="273"/>
      <c r="D28" s="161" t="s">
        <v>67</v>
      </c>
      <c r="E28" s="161" t="s">
        <v>68</v>
      </c>
      <c r="F28" s="287" t="s">
        <v>71</v>
      </c>
      <c r="G28" s="287"/>
      <c r="H28" s="287" t="s">
        <v>70</v>
      </c>
      <c r="I28" s="287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5">
      <c r="A29" s="274"/>
      <c r="B29" s="275"/>
      <c r="C29" s="276"/>
      <c r="D29" s="160"/>
      <c r="E29" s="160"/>
      <c r="F29" s="288">
        <v>400000</v>
      </c>
      <c r="G29" s="288"/>
      <c r="H29" s="288">
        <v>400000</v>
      </c>
      <c r="I29" s="288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5">
      <c r="A30" s="277"/>
      <c r="B30" s="277"/>
      <c r="C30" s="278"/>
      <c r="D30" s="285" t="s">
        <v>73</v>
      </c>
      <c r="E30" s="285"/>
      <c r="F30" s="285"/>
      <c r="G30" s="285"/>
      <c r="H30" s="285"/>
      <c r="I30" s="286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5">
      <c r="A31" s="279"/>
      <c r="B31" s="279"/>
      <c r="C31" s="280"/>
      <c r="D31" s="7">
        <v>44927</v>
      </c>
      <c r="E31" s="7">
        <v>44958</v>
      </c>
      <c r="F31" s="7">
        <v>44986</v>
      </c>
      <c r="G31" s="7">
        <v>45017</v>
      </c>
      <c r="H31" s="7">
        <v>45047</v>
      </c>
      <c r="I31" s="7">
        <v>45078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5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5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5" customHeight="1" x14ac:dyDescent="0.35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5">
      <c r="A35" s="252" t="s">
        <v>9</v>
      </c>
      <c r="B35" s="38"/>
      <c r="C35" s="19"/>
      <c r="D35" s="285" t="s">
        <v>33</v>
      </c>
      <c r="E35" s="285"/>
      <c r="F35" s="285"/>
      <c r="G35" s="285"/>
      <c r="H35" s="285"/>
      <c r="I35" s="286"/>
      <c r="J35" s="250" t="s">
        <v>23</v>
      </c>
      <c r="K35" s="96" t="s">
        <v>26</v>
      </c>
    </row>
    <row r="36" spans="1:28" s="67" customFormat="1" ht="14.4" customHeight="1" x14ac:dyDescent="0.35">
      <c r="A36" s="253"/>
      <c r="B36" s="39"/>
      <c r="C36" s="20"/>
      <c r="D36" s="7">
        <v>44927</v>
      </c>
      <c r="E36" s="7">
        <v>44958</v>
      </c>
      <c r="F36" s="7">
        <v>44986</v>
      </c>
      <c r="G36" s="7">
        <v>45017</v>
      </c>
      <c r="H36" s="7">
        <v>45047</v>
      </c>
      <c r="I36" s="7">
        <v>45078</v>
      </c>
      <c r="J36" s="251"/>
      <c r="K36" s="97"/>
    </row>
    <row r="37" spans="1:28" ht="14.4" customHeight="1" x14ac:dyDescent="0.35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5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5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5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5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5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5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5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5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5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5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5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5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5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5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4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4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5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5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5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5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5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5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5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5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5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wG+wtGMzIaLR/OulDQMkrz0tsk9pcWGroCe1Jpj+5ph0J28kHcq26jHGUTvI7R+9xXwdcsEJm1jTWmu0EWGdTg==" saltValue="opwqkSlhhxkJkdwNxma1lQ==" spinCount="100000" sheet="1" objects="1" scenarios="1" selectLockedCells="1"/>
  <mergeCells count="25">
    <mergeCell ref="J35:J36"/>
    <mergeCell ref="A28:C29"/>
    <mergeCell ref="F28:G28"/>
    <mergeCell ref="H28:I28"/>
    <mergeCell ref="F29:G29"/>
    <mergeCell ref="H29:I29"/>
    <mergeCell ref="A30:C31"/>
    <mergeCell ref="D30:I30"/>
    <mergeCell ref="J30:J31"/>
    <mergeCell ref="B4:C4"/>
    <mergeCell ref="B5:C5"/>
    <mergeCell ref="B6:C6"/>
    <mergeCell ref="A35:A36"/>
    <mergeCell ref="D35:I35"/>
    <mergeCell ref="H5:K5"/>
    <mergeCell ref="H6:K6"/>
    <mergeCell ref="H7:K7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111" priority="24" operator="lessThanOrEqual">
      <formula>0</formula>
    </cfRule>
    <cfRule type="cellIs" dxfId="110" priority="25" operator="greaterThan">
      <formula>0</formula>
    </cfRule>
  </conditionalFormatting>
  <conditionalFormatting sqref="J25">
    <cfRule type="cellIs" dxfId="109" priority="16" operator="lessThanOrEqual">
      <formula>0</formula>
    </cfRule>
    <cfRule type="cellIs" dxfId="108" priority="17" operator="greaterThan">
      <formula>0</formula>
    </cfRule>
  </conditionalFormatting>
  <conditionalFormatting sqref="J33">
    <cfRule type="cellIs" dxfId="107" priority="14" operator="lessThanOrEqual">
      <formula>0</formula>
    </cfRule>
    <cfRule type="cellIs" dxfId="106" priority="15" operator="greaterThan">
      <formula>0</formula>
    </cfRule>
  </conditionalFormatting>
  <conditionalFormatting sqref="D15">
    <cfRule type="cellIs" dxfId="105" priority="6" operator="greaterThan">
      <formula>$D$14</formula>
    </cfRule>
  </conditionalFormatting>
  <conditionalFormatting sqref="E15">
    <cfRule type="cellIs" dxfId="104" priority="5" operator="greaterThan">
      <formula>$E$14</formula>
    </cfRule>
  </conditionalFormatting>
  <conditionalFormatting sqref="F15">
    <cfRule type="cellIs" dxfId="103" priority="4" operator="greaterThan">
      <formula>$F$14</formula>
    </cfRule>
  </conditionalFormatting>
  <conditionalFormatting sqref="G15">
    <cfRule type="cellIs" dxfId="102" priority="3" operator="greaterThan">
      <formula>$G$14</formula>
    </cfRule>
  </conditionalFormatting>
  <conditionalFormatting sqref="H15">
    <cfRule type="cellIs" dxfId="101" priority="2" operator="greaterThan">
      <formula>$H$14</formula>
    </cfRule>
  </conditionalFormatting>
  <conditionalFormatting sqref="I15">
    <cfRule type="cellIs" dxfId="100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Check Box 1">
              <controlPr locked="0" defaultSize="0" autoFill="0" autoLine="0" autoPict="0">
                <anchor moveWithCells="1">
                  <from>
                    <xdr:col>6</xdr:col>
                    <xdr:colOff>25400</xdr:colOff>
                    <xdr:row>3</xdr:row>
                    <xdr:rowOff>0</xdr:rowOff>
                  </from>
                  <to>
                    <xdr:col>6</xdr:col>
                    <xdr:colOff>196850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Check Box 2">
              <controlPr locked="0" defaultSize="0" autoFill="0" autoLine="0" autoPict="0">
                <anchor moveWithCells="1">
                  <from>
                    <xdr:col>8</xdr:col>
                    <xdr:colOff>558800</xdr:colOff>
                    <xdr:row>3</xdr:row>
                    <xdr:rowOff>0</xdr:rowOff>
                  </from>
                  <to>
                    <xdr:col>8</xdr:col>
                    <xdr:colOff>730250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Check Box 3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0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5" r:id="rId8" name="Check Box 19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6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7" r:id="rId10" name="Check Box 21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8" r:id="rId11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9" r:id="rId12" name="Check Box 23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0" r:id="rId13" name="Check Box 2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57602767-9957-44A3-992F-1CA0E2AC68F7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9E63FD80-5757-4EA2-A2E3-BD56028648E8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AC5E3FFD-E08E-4FCC-AAEA-CE7ECEC93190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640BC0F7-D279-4545-8F50-EBF50C4D36A1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08984375" defaultRowHeight="14.5" x14ac:dyDescent="0.35"/>
  <cols>
    <col min="1" max="2" width="29.36328125" style="51" customWidth="1"/>
    <col min="3" max="3" width="10.36328125" style="51" customWidth="1"/>
    <col min="4" max="5" width="12.08984375" style="51" customWidth="1"/>
    <col min="6" max="6" width="12.54296875" style="51" bestFit="1" customWidth="1"/>
    <col min="7" max="9" width="12.08984375" style="51" customWidth="1"/>
    <col min="10" max="10" width="17.90625" style="51" customWidth="1"/>
    <col min="11" max="11" width="11.54296875" style="151" customWidth="1"/>
    <col min="12" max="28" width="18.08984375" style="54"/>
    <col min="29" max="16384" width="18.08984375" style="51"/>
  </cols>
  <sheetData>
    <row r="1" spans="1:28" ht="30" x14ac:dyDescent="0.6">
      <c r="A1" s="168" t="s">
        <v>48</v>
      </c>
      <c r="B1" s="168"/>
      <c r="C1" s="240" t="s">
        <v>0</v>
      </c>
    </row>
    <row r="2" spans="1:28" ht="14.4" customHeight="1" x14ac:dyDescent="0.35"/>
    <row r="3" spans="1:28" ht="14.4" customHeight="1" x14ac:dyDescent="0.35">
      <c r="A3" s="136" t="s">
        <v>49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5">
      <c r="A4" s="1" t="s">
        <v>75</v>
      </c>
      <c r="B4" s="265"/>
      <c r="C4" s="266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5">
      <c r="A5" s="140" t="s">
        <v>4</v>
      </c>
      <c r="B5" s="267"/>
      <c r="C5" s="268"/>
      <c r="D5" s="140" t="s">
        <v>63</v>
      </c>
      <c r="E5" s="142"/>
      <c r="F5" s="142"/>
      <c r="G5" s="142"/>
      <c r="H5" s="267"/>
      <c r="I5" s="281"/>
      <c r="J5" s="281"/>
      <c r="K5" s="268"/>
    </row>
    <row r="6" spans="1:28" ht="14.4" customHeight="1" x14ac:dyDescent="0.35">
      <c r="A6" s="140" t="s">
        <v>5</v>
      </c>
      <c r="B6" s="267"/>
      <c r="C6" s="268"/>
      <c r="D6" s="140" t="s">
        <v>62</v>
      </c>
      <c r="E6" s="142"/>
      <c r="F6" s="142"/>
      <c r="G6" s="142"/>
      <c r="H6" s="267"/>
      <c r="I6" s="281"/>
      <c r="J6" s="281"/>
      <c r="K6" s="268"/>
    </row>
    <row r="7" spans="1:28" ht="14.4" customHeight="1" x14ac:dyDescent="0.35">
      <c r="A7" s="141" t="s">
        <v>6</v>
      </c>
      <c r="B7" s="269"/>
      <c r="C7" s="270"/>
      <c r="D7" s="141" t="s">
        <v>61</v>
      </c>
      <c r="E7" s="143"/>
      <c r="F7" s="143"/>
      <c r="G7" s="143"/>
      <c r="H7" s="269"/>
      <c r="I7" s="282"/>
      <c r="J7" s="282"/>
      <c r="K7" s="270"/>
    </row>
    <row r="8" spans="1:28" ht="7.25" customHeight="1" x14ac:dyDescent="0.35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5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5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5" customHeight="1" x14ac:dyDescent="0.35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5">
      <c r="A12" s="255" t="s">
        <v>25</v>
      </c>
      <c r="B12" s="256"/>
      <c r="C12" s="256"/>
      <c r="D12" s="285" t="s">
        <v>24</v>
      </c>
      <c r="E12" s="285"/>
      <c r="F12" s="285"/>
      <c r="G12" s="285"/>
      <c r="H12" s="285"/>
      <c r="I12" s="286"/>
      <c r="J12" s="250" t="s">
        <v>38</v>
      </c>
      <c r="K12" s="283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5">
      <c r="A13" s="257"/>
      <c r="B13" s="258"/>
      <c r="C13" s="258"/>
      <c r="D13" s="7">
        <v>44927</v>
      </c>
      <c r="E13" s="7">
        <v>44958</v>
      </c>
      <c r="F13" s="7">
        <v>44986</v>
      </c>
      <c r="G13" s="7">
        <v>45017</v>
      </c>
      <c r="H13" s="7">
        <v>45047</v>
      </c>
      <c r="I13" s="7">
        <v>45078</v>
      </c>
      <c r="J13" s="251"/>
      <c r="K13" s="28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5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5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5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5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5">
      <c r="A19" s="252" t="s">
        <v>9</v>
      </c>
      <c r="B19" s="38"/>
      <c r="C19" s="19"/>
      <c r="D19" s="285" t="s">
        <v>33</v>
      </c>
      <c r="E19" s="285"/>
      <c r="F19" s="285"/>
      <c r="G19" s="285"/>
      <c r="H19" s="285"/>
      <c r="I19" s="286"/>
      <c r="J19" s="250" t="s">
        <v>23</v>
      </c>
      <c r="K19" s="90"/>
    </row>
    <row r="20" spans="1:28" ht="14.4" customHeight="1" x14ac:dyDescent="0.35">
      <c r="A20" s="253"/>
      <c r="B20" s="39"/>
      <c r="C20" s="20"/>
      <c r="D20" s="7">
        <v>44927</v>
      </c>
      <c r="E20" s="7">
        <v>44958</v>
      </c>
      <c r="F20" s="7">
        <v>44986</v>
      </c>
      <c r="G20" s="7">
        <v>45017</v>
      </c>
      <c r="H20" s="7">
        <v>45047</v>
      </c>
      <c r="I20" s="7">
        <v>45078</v>
      </c>
      <c r="J20" s="251"/>
      <c r="K20" s="90"/>
    </row>
    <row r="21" spans="1:28" ht="14.4" customHeight="1" x14ac:dyDescent="0.35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5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5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5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5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5" customHeight="1" x14ac:dyDescent="0.35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5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5">
      <c r="A28" s="271" t="s">
        <v>74</v>
      </c>
      <c r="B28" s="272"/>
      <c r="C28" s="273"/>
      <c r="D28" s="161" t="s">
        <v>67</v>
      </c>
      <c r="E28" s="161" t="s">
        <v>68</v>
      </c>
      <c r="F28" s="287" t="s">
        <v>71</v>
      </c>
      <c r="G28" s="287"/>
      <c r="H28" s="287" t="s">
        <v>70</v>
      </c>
      <c r="I28" s="287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5">
      <c r="A29" s="274"/>
      <c r="B29" s="275"/>
      <c r="C29" s="276"/>
      <c r="D29" s="160"/>
      <c r="E29" s="160"/>
      <c r="F29" s="288">
        <v>400000</v>
      </c>
      <c r="G29" s="288"/>
      <c r="H29" s="288">
        <v>400000</v>
      </c>
      <c r="I29" s="288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5">
      <c r="A30" s="277"/>
      <c r="B30" s="277"/>
      <c r="C30" s="278"/>
      <c r="D30" s="285" t="s">
        <v>73</v>
      </c>
      <c r="E30" s="285"/>
      <c r="F30" s="285"/>
      <c r="G30" s="285"/>
      <c r="H30" s="285"/>
      <c r="I30" s="286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5">
      <c r="A31" s="279"/>
      <c r="B31" s="279"/>
      <c r="C31" s="280"/>
      <c r="D31" s="7">
        <v>44927</v>
      </c>
      <c r="E31" s="7">
        <v>44958</v>
      </c>
      <c r="F31" s="7">
        <v>44986</v>
      </c>
      <c r="G31" s="7">
        <v>45017</v>
      </c>
      <c r="H31" s="7">
        <v>45047</v>
      </c>
      <c r="I31" s="7">
        <v>45078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5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5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5" customHeight="1" x14ac:dyDescent="0.35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5">
      <c r="A35" s="252" t="s">
        <v>9</v>
      </c>
      <c r="B35" s="38"/>
      <c r="C35" s="19"/>
      <c r="D35" s="285" t="s">
        <v>33</v>
      </c>
      <c r="E35" s="285"/>
      <c r="F35" s="285"/>
      <c r="G35" s="285"/>
      <c r="H35" s="285"/>
      <c r="I35" s="286"/>
      <c r="J35" s="250" t="s">
        <v>23</v>
      </c>
      <c r="K35" s="96" t="s">
        <v>26</v>
      </c>
    </row>
    <row r="36" spans="1:28" s="67" customFormat="1" ht="14.4" customHeight="1" x14ac:dyDescent="0.35">
      <c r="A36" s="253"/>
      <c r="B36" s="39"/>
      <c r="C36" s="20"/>
      <c r="D36" s="7">
        <v>44927</v>
      </c>
      <c r="E36" s="7">
        <v>44958</v>
      </c>
      <c r="F36" s="7">
        <v>44986</v>
      </c>
      <c r="G36" s="7">
        <v>45017</v>
      </c>
      <c r="H36" s="7">
        <v>45047</v>
      </c>
      <c r="I36" s="7">
        <v>45078</v>
      </c>
      <c r="J36" s="251"/>
      <c r="K36" s="97"/>
    </row>
    <row r="37" spans="1:28" ht="14.4" customHeight="1" x14ac:dyDescent="0.35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5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5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5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5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5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5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5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5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5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5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5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5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5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5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4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4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5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5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5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5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5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5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5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5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5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SLr6c7oZX+/OnUC9apK4JkZGP2/Awf28ViyId/qnKbq70TESq0mZdOlEVMaRDJ0oEJxxhtBe+frGC3/5g35Ivg==" saltValue="TuNsh+I/CsqBR0Ne0LQFvA==" spinCount="100000" sheet="1" objects="1" scenarios="1" selectLockedCells="1"/>
  <mergeCells count="25">
    <mergeCell ref="J35:J36"/>
    <mergeCell ref="A28:C29"/>
    <mergeCell ref="F28:G28"/>
    <mergeCell ref="H28:I28"/>
    <mergeCell ref="F29:G29"/>
    <mergeCell ref="H29:I29"/>
    <mergeCell ref="A30:C31"/>
    <mergeCell ref="D30:I30"/>
    <mergeCell ref="J30:J31"/>
    <mergeCell ref="B4:C4"/>
    <mergeCell ref="B5:C5"/>
    <mergeCell ref="B6:C6"/>
    <mergeCell ref="A35:A36"/>
    <mergeCell ref="D35:I35"/>
    <mergeCell ref="H5:K5"/>
    <mergeCell ref="H6:K6"/>
    <mergeCell ref="H7:K7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95" priority="24" operator="lessThanOrEqual">
      <formula>0</formula>
    </cfRule>
    <cfRule type="cellIs" dxfId="94" priority="25" operator="greaterThan">
      <formula>0</formula>
    </cfRule>
  </conditionalFormatting>
  <conditionalFormatting sqref="J25">
    <cfRule type="cellIs" dxfId="93" priority="16" operator="lessThanOrEqual">
      <formula>0</formula>
    </cfRule>
    <cfRule type="cellIs" dxfId="92" priority="17" operator="greaterThan">
      <formula>0</formula>
    </cfRule>
  </conditionalFormatting>
  <conditionalFormatting sqref="J33">
    <cfRule type="cellIs" dxfId="91" priority="14" operator="lessThanOrEqual">
      <formula>0</formula>
    </cfRule>
    <cfRule type="cellIs" dxfId="90" priority="15" operator="greaterThan">
      <formula>0</formula>
    </cfRule>
  </conditionalFormatting>
  <conditionalFormatting sqref="D15">
    <cfRule type="cellIs" dxfId="89" priority="6" operator="greaterThan">
      <formula>$D$14</formula>
    </cfRule>
  </conditionalFormatting>
  <conditionalFormatting sqref="E15">
    <cfRule type="cellIs" dxfId="88" priority="5" operator="greaterThan">
      <formula>$E$14</formula>
    </cfRule>
  </conditionalFormatting>
  <conditionalFormatting sqref="F15">
    <cfRule type="cellIs" dxfId="87" priority="4" operator="greaterThan">
      <formula>$F$14</formula>
    </cfRule>
  </conditionalFormatting>
  <conditionalFormatting sqref="G15">
    <cfRule type="cellIs" dxfId="86" priority="3" operator="greaterThan">
      <formula>$G$14</formula>
    </cfRule>
  </conditionalFormatting>
  <conditionalFormatting sqref="H15">
    <cfRule type="cellIs" dxfId="85" priority="2" operator="greaterThan">
      <formula>$H$14</formula>
    </cfRule>
  </conditionalFormatting>
  <conditionalFormatting sqref="I15">
    <cfRule type="cellIs" dxfId="84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Check Box 1">
              <controlPr locked="0" defaultSize="0" autoFill="0" autoLine="0" autoPict="0">
                <anchor moveWithCells="1">
                  <from>
                    <xdr:col>6</xdr:col>
                    <xdr:colOff>25400</xdr:colOff>
                    <xdr:row>3</xdr:row>
                    <xdr:rowOff>0</xdr:rowOff>
                  </from>
                  <to>
                    <xdr:col>6</xdr:col>
                    <xdr:colOff>196850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2" r:id="rId5" name="Check Box 2">
              <controlPr locked="0" defaultSize="0" autoFill="0" autoLine="0" autoPict="0">
                <anchor moveWithCells="1">
                  <from>
                    <xdr:col>8</xdr:col>
                    <xdr:colOff>558800</xdr:colOff>
                    <xdr:row>3</xdr:row>
                    <xdr:rowOff>0</xdr:rowOff>
                  </from>
                  <to>
                    <xdr:col>8</xdr:col>
                    <xdr:colOff>730250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3" r:id="rId6" name="Check Box 3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4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9" r:id="rId8" name="Check Box 19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0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1" r:id="rId10" name="Check Box 21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2" r:id="rId11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3" r:id="rId12" name="Check Box 23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4" r:id="rId13" name="Check Box 2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5" r:id="rId14" name="Check Box 25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6" r:id="rId15" name="Check Box 26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17C00A97-FC9F-4ED9-8AD4-ED366B1B4380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9BC030F2-D118-4374-8EC5-A01C3525D80C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55482FE4-C696-4E80-A9CD-9014AA23A34E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8DEBC1E0-E8FC-4D6C-86E4-93321ED07594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08984375" defaultRowHeight="14.5" x14ac:dyDescent="0.35"/>
  <cols>
    <col min="1" max="2" width="29.36328125" style="51" customWidth="1"/>
    <col min="3" max="3" width="10.36328125" style="51" customWidth="1"/>
    <col min="4" max="5" width="12.08984375" style="51" customWidth="1"/>
    <col min="6" max="6" width="12.54296875" style="51" bestFit="1" customWidth="1"/>
    <col min="7" max="9" width="12.08984375" style="51" customWidth="1"/>
    <col min="10" max="10" width="17.90625" style="51" customWidth="1"/>
    <col min="11" max="11" width="11.54296875" style="151" customWidth="1"/>
    <col min="12" max="28" width="18.08984375" style="54"/>
    <col min="29" max="16384" width="18.08984375" style="51"/>
  </cols>
  <sheetData>
    <row r="1" spans="1:28" ht="30" x14ac:dyDescent="0.6">
      <c r="A1" s="168" t="s">
        <v>50</v>
      </c>
      <c r="B1" s="168"/>
      <c r="C1" s="240" t="s">
        <v>0</v>
      </c>
    </row>
    <row r="2" spans="1:28" ht="14.4" customHeight="1" x14ac:dyDescent="0.35"/>
    <row r="3" spans="1:28" ht="14.4" customHeight="1" x14ac:dyDescent="0.35">
      <c r="A3" s="136" t="s">
        <v>51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5">
      <c r="A4" s="1" t="s">
        <v>75</v>
      </c>
      <c r="B4" s="265"/>
      <c r="C4" s="266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5">
      <c r="A5" s="140" t="s">
        <v>4</v>
      </c>
      <c r="B5" s="267"/>
      <c r="C5" s="268"/>
      <c r="D5" s="140" t="s">
        <v>63</v>
      </c>
      <c r="E5" s="142"/>
      <c r="F5" s="142"/>
      <c r="G5" s="142"/>
      <c r="H5" s="267"/>
      <c r="I5" s="281"/>
      <c r="J5" s="281"/>
      <c r="K5" s="268"/>
    </row>
    <row r="6" spans="1:28" ht="14.4" customHeight="1" x14ac:dyDescent="0.35">
      <c r="A6" s="140" t="s">
        <v>5</v>
      </c>
      <c r="B6" s="267"/>
      <c r="C6" s="268"/>
      <c r="D6" s="140" t="s">
        <v>62</v>
      </c>
      <c r="E6" s="142"/>
      <c r="F6" s="142"/>
      <c r="G6" s="142"/>
      <c r="H6" s="267"/>
      <c r="I6" s="281"/>
      <c r="J6" s="281"/>
      <c r="K6" s="268"/>
    </row>
    <row r="7" spans="1:28" ht="14.4" customHeight="1" x14ac:dyDescent="0.35">
      <c r="A7" s="141" t="s">
        <v>6</v>
      </c>
      <c r="B7" s="269"/>
      <c r="C7" s="270"/>
      <c r="D7" s="141" t="s">
        <v>61</v>
      </c>
      <c r="E7" s="143"/>
      <c r="F7" s="143"/>
      <c r="G7" s="143"/>
      <c r="H7" s="269"/>
      <c r="I7" s="282"/>
      <c r="J7" s="282"/>
      <c r="K7" s="270"/>
    </row>
    <row r="8" spans="1:28" ht="7.25" customHeight="1" x14ac:dyDescent="0.35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5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5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5" customHeight="1" x14ac:dyDescent="0.35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5">
      <c r="A12" s="255" t="s">
        <v>25</v>
      </c>
      <c r="B12" s="256"/>
      <c r="C12" s="256"/>
      <c r="D12" s="285" t="s">
        <v>24</v>
      </c>
      <c r="E12" s="285"/>
      <c r="F12" s="285"/>
      <c r="G12" s="285"/>
      <c r="H12" s="285"/>
      <c r="I12" s="286"/>
      <c r="J12" s="250" t="s">
        <v>38</v>
      </c>
      <c r="K12" s="283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5">
      <c r="A13" s="257"/>
      <c r="B13" s="258"/>
      <c r="C13" s="258"/>
      <c r="D13" s="7">
        <v>44927</v>
      </c>
      <c r="E13" s="7">
        <v>44958</v>
      </c>
      <c r="F13" s="7">
        <v>44986</v>
      </c>
      <c r="G13" s="7">
        <v>45017</v>
      </c>
      <c r="H13" s="7">
        <v>45047</v>
      </c>
      <c r="I13" s="7">
        <v>45078</v>
      </c>
      <c r="J13" s="251"/>
      <c r="K13" s="28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5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5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5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5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5">
      <c r="A19" s="252" t="s">
        <v>9</v>
      </c>
      <c r="B19" s="38"/>
      <c r="C19" s="19"/>
      <c r="D19" s="285" t="s">
        <v>33</v>
      </c>
      <c r="E19" s="285"/>
      <c r="F19" s="285"/>
      <c r="G19" s="285"/>
      <c r="H19" s="285"/>
      <c r="I19" s="286"/>
      <c r="J19" s="250" t="s">
        <v>23</v>
      </c>
      <c r="K19" s="90"/>
    </row>
    <row r="20" spans="1:28" ht="14.4" customHeight="1" x14ac:dyDescent="0.35">
      <c r="A20" s="253"/>
      <c r="B20" s="39"/>
      <c r="C20" s="20"/>
      <c r="D20" s="7">
        <v>44927</v>
      </c>
      <c r="E20" s="7">
        <v>44958</v>
      </c>
      <c r="F20" s="7">
        <v>44986</v>
      </c>
      <c r="G20" s="7">
        <v>45017</v>
      </c>
      <c r="H20" s="7">
        <v>45047</v>
      </c>
      <c r="I20" s="7">
        <v>45078</v>
      </c>
      <c r="J20" s="251"/>
      <c r="K20" s="90"/>
    </row>
    <row r="21" spans="1:28" ht="14.4" customHeight="1" x14ac:dyDescent="0.35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5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5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5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5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5" customHeight="1" x14ac:dyDescent="0.35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5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5">
      <c r="A28" s="271" t="s">
        <v>74</v>
      </c>
      <c r="B28" s="272"/>
      <c r="C28" s="273"/>
      <c r="D28" s="161" t="s">
        <v>67</v>
      </c>
      <c r="E28" s="161" t="s">
        <v>68</v>
      </c>
      <c r="F28" s="287" t="s">
        <v>71</v>
      </c>
      <c r="G28" s="287"/>
      <c r="H28" s="287" t="s">
        <v>70</v>
      </c>
      <c r="I28" s="287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5">
      <c r="A29" s="274"/>
      <c r="B29" s="275"/>
      <c r="C29" s="276"/>
      <c r="D29" s="160"/>
      <c r="E29" s="160"/>
      <c r="F29" s="288">
        <v>400000</v>
      </c>
      <c r="G29" s="288"/>
      <c r="H29" s="288">
        <v>400000</v>
      </c>
      <c r="I29" s="288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5">
      <c r="A30" s="277"/>
      <c r="B30" s="277"/>
      <c r="C30" s="278"/>
      <c r="D30" s="285" t="s">
        <v>73</v>
      </c>
      <c r="E30" s="285"/>
      <c r="F30" s="285"/>
      <c r="G30" s="285"/>
      <c r="H30" s="285"/>
      <c r="I30" s="286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5">
      <c r="A31" s="279"/>
      <c r="B31" s="279"/>
      <c r="C31" s="280"/>
      <c r="D31" s="7">
        <v>44927</v>
      </c>
      <c r="E31" s="7">
        <v>44958</v>
      </c>
      <c r="F31" s="7">
        <v>44986</v>
      </c>
      <c r="G31" s="7">
        <v>45017</v>
      </c>
      <c r="H31" s="7">
        <v>45047</v>
      </c>
      <c r="I31" s="7">
        <v>45078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5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5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5" customHeight="1" x14ac:dyDescent="0.35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5">
      <c r="A35" s="252" t="s">
        <v>9</v>
      </c>
      <c r="B35" s="38"/>
      <c r="C35" s="19"/>
      <c r="D35" s="285" t="s">
        <v>33</v>
      </c>
      <c r="E35" s="285"/>
      <c r="F35" s="285"/>
      <c r="G35" s="285"/>
      <c r="H35" s="285"/>
      <c r="I35" s="286"/>
      <c r="J35" s="250" t="s">
        <v>23</v>
      </c>
      <c r="K35" s="96" t="s">
        <v>26</v>
      </c>
    </row>
    <row r="36" spans="1:28" s="67" customFormat="1" ht="14.4" customHeight="1" x14ac:dyDescent="0.35">
      <c r="A36" s="253"/>
      <c r="B36" s="39"/>
      <c r="C36" s="20"/>
      <c r="D36" s="7">
        <v>44927</v>
      </c>
      <c r="E36" s="7">
        <v>44958</v>
      </c>
      <c r="F36" s="7">
        <v>44986</v>
      </c>
      <c r="G36" s="7">
        <v>45017</v>
      </c>
      <c r="H36" s="7">
        <v>45047</v>
      </c>
      <c r="I36" s="7">
        <v>45078</v>
      </c>
      <c r="J36" s="251"/>
      <c r="K36" s="97"/>
    </row>
    <row r="37" spans="1:28" ht="14.4" customHeight="1" x14ac:dyDescent="0.35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5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5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5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5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5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5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5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5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5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5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5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5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5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5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4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4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5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5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5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5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5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5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5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5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5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AFCgd9o9apOFeEEkWeQdvZw5CVgVtUNbHYPWEx27Xg3aTBSgiqy2ZeWQ4LZcNPqruUKYXmRD3gLI7K/+PGdwug==" saltValue="HAB9pymGggdhGZ77RNTHjA==" spinCount="100000" sheet="1" objects="1" scenarios="1" selectLockedCells="1"/>
  <mergeCells count="25">
    <mergeCell ref="J35:J36"/>
    <mergeCell ref="A28:C29"/>
    <mergeCell ref="F28:G28"/>
    <mergeCell ref="H28:I28"/>
    <mergeCell ref="F29:G29"/>
    <mergeCell ref="H29:I29"/>
    <mergeCell ref="A30:C31"/>
    <mergeCell ref="D30:I30"/>
    <mergeCell ref="J30:J31"/>
    <mergeCell ref="B4:C4"/>
    <mergeCell ref="B5:C5"/>
    <mergeCell ref="B6:C6"/>
    <mergeCell ref="A35:A36"/>
    <mergeCell ref="D35:I35"/>
    <mergeCell ref="H5:K5"/>
    <mergeCell ref="H6:K6"/>
    <mergeCell ref="H7:K7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79" priority="24" operator="lessThanOrEqual">
      <formula>0</formula>
    </cfRule>
    <cfRule type="cellIs" dxfId="78" priority="25" operator="greaterThan">
      <formula>0</formula>
    </cfRule>
  </conditionalFormatting>
  <conditionalFormatting sqref="J25">
    <cfRule type="cellIs" dxfId="77" priority="16" operator="lessThanOrEqual">
      <formula>0</formula>
    </cfRule>
    <cfRule type="cellIs" dxfId="76" priority="17" operator="greaterThan">
      <formula>0</formula>
    </cfRule>
  </conditionalFormatting>
  <conditionalFormatting sqref="J33">
    <cfRule type="cellIs" dxfId="75" priority="14" operator="lessThanOrEqual">
      <formula>0</formula>
    </cfRule>
    <cfRule type="cellIs" dxfId="74" priority="15" operator="greaterThan">
      <formula>0</formula>
    </cfRule>
  </conditionalFormatting>
  <conditionalFormatting sqref="D15">
    <cfRule type="cellIs" dxfId="73" priority="6" operator="greaterThan">
      <formula>$D$14</formula>
    </cfRule>
  </conditionalFormatting>
  <conditionalFormatting sqref="E15">
    <cfRule type="cellIs" dxfId="72" priority="5" operator="greaterThan">
      <formula>$E$14</formula>
    </cfRule>
  </conditionalFormatting>
  <conditionalFormatting sqref="F15">
    <cfRule type="cellIs" dxfId="71" priority="4" operator="greaterThan">
      <formula>$F$14</formula>
    </cfRule>
  </conditionalFormatting>
  <conditionalFormatting sqref="G15">
    <cfRule type="cellIs" dxfId="70" priority="3" operator="greaterThan">
      <formula>$G$14</formula>
    </cfRule>
  </conditionalFormatting>
  <conditionalFormatting sqref="H15">
    <cfRule type="cellIs" dxfId="69" priority="2" operator="greaterThan">
      <formula>$H$14</formula>
    </cfRule>
  </conditionalFormatting>
  <conditionalFormatting sqref="I15">
    <cfRule type="cellIs" dxfId="68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Check Box 1">
              <controlPr locked="0" defaultSize="0" autoFill="0" autoLine="0" autoPict="0">
                <anchor moveWithCells="1">
                  <from>
                    <xdr:col>6</xdr:col>
                    <xdr:colOff>25400</xdr:colOff>
                    <xdr:row>3</xdr:row>
                    <xdr:rowOff>0</xdr:rowOff>
                  </from>
                  <to>
                    <xdr:col>6</xdr:col>
                    <xdr:colOff>196850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Check Box 2">
              <controlPr locked="0" defaultSize="0" autoFill="0" autoLine="0" autoPict="0">
                <anchor moveWithCells="1">
                  <from>
                    <xdr:col>8</xdr:col>
                    <xdr:colOff>558800</xdr:colOff>
                    <xdr:row>3</xdr:row>
                    <xdr:rowOff>0</xdr:rowOff>
                  </from>
                  <to>
                    <xdr:col>8</xdr:col>
                    <xdr:colOff>730250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Check Box 3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8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3" r:id="rId8" name="Check Box 19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4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5" r:id="rId10" name="Check Box 21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6" r:id="rId11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7" r:id="rId12" name="Check Box 23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8" r:id="rId13" name="Check Box 2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9" r:id="rId14" name="Check Box 25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0" r:id="rId15" name="Check Box 26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575AB933-EDAA-49AB-A8B4-EC8DBF4792F7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890716DC-DD9E-4561-9C90-55F10F6741E1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18562E1E-8C52-42DC-A11A-5ECE7B09BFE5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B06E8AFF-7EA7-4C59-85CC-6FBEBBCF0B1F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08984375" defaultRowHeight="14.5" x14ac:dyDescent="0.35"/>
  <cols>
    <col min="1" max="2" width="29.36328125" style="51" customWidth="1"/>
    <col min="3" max="3" width="10.36328125" style="51" customWidth="1"/>
    <col min="4" max="5" width="12.08984375" style="51" customWidth="1"/>
    <col min="6" max="6" width="12.54296875" style="51" bestFit="1" customWidth="1"/>
    <col min="7" max="9" width="12.08984375" style="51" customWidth="1"/>
    <col min="10" max="10" width="17.90625" style="51" customWidth="1"/>
    <col min="11" max="11" width="11.54296875" style="151" customWidth="1"/>
    <col min="12" max="28" width="18.08984375" style="54"/>
    <col min="29" max="16384" width="18.08984375" style="51"/>
  </cols>
  <sheetData>
    <row r="1" spans="1:28" ht="30" x14ac:dyDescent="0.6">
      <c r="A1" s="168" t="s">
        <v>52</v>
      </c>
      <c r="B1" s="168"/>
      <c r="C1" s="240" t="s">
        <v>0</v>
      </c>
    </row>
    <row r="2" spans="1:28" ht="14.4" customHeight="1" x14ac:dyDescent="0.35"/>
    <row r="3" spans="1:28" ht="14.4" customHeight="1" x14ac:dyDescent="0.35">
      <c r="A3" s="136" t="s">
        <v>53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5">
      <c r="A4" s="1" t="s">
        <v>75</v>
      </c>
      <c r="B4" s="265"/>
      <c r="C4" s="266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5">
      <c r="A5" s="140" t="s">
        <v>4</v>
      </c>
      <c r="B5" s="267"/>
      <c r="C5" s="268"/>
      <c r="D5" s="140" t="s">
        <v>63</v>
      </c>
      <c r="E5" s="142"/>
      <c r="F5" s="142"/>
      <c r="G5" s="142"/>
      <c r="H5" s="267"/>
      <c r="I5" s="281"/>
      <c r="J5" s="281"/>
      <c r="K5" s="268"/>
    </row>
    <row r="6" spans="1:28" ht="14.4" customHeight="1" x14ac:dyDescent="0.35">
      <c r="A6" s="140" t="s">
        <v>5</v>
      </c>
      <c r="B6" s="267"/>
      <c r="C6" s="268"/>
      <c r="D6" s="140" t="s">
        <v>62</v>
      </c>
      <c r="E6" s="142"/>
      <c r="F6" s="142"/>
      <c r="G6" s="142"/>
      <c r="H6" s="267"/>
      <c r="I6" s="281"/>
      <c r="J6" s="281"/>
      <c r="K6" s="268"/>
    </row>
    <row r="7" spans="1:28" ht="14.4" customHeight="1" x14ac:dyDescent="0.35">
      <c r="A7" s="141" t="s">
        <v>6</v>
      </c>
      <c r="B7" s="269"/>
      <c r="C7" s="270"/>
      <c r="D7" s="141" t="s">
        <v>61</v>
      </c>
      <c r="E7" s="143"/>
      <c r="F7" s="143"/>
      <c r="G7" s="143"/>
      <c r="H7" s="269"/>
      <c r="I7" s="282"/>
      <c r="J7" s="282"/>
      <c r="K7" s="270"/>
    </row>
    <row r="8" spans="1:28" ht="7.25" customHeight="1" x14ac:dyDescent="0.35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5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5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5" customHeight="1" x14ac:dyDescent="0.35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5">
      <c r="A12" s="255" t="s">
        <v>25</v>
      </c>
      <c r="B12" s="256"/>
      <c r="C12" s="256"/>
      <c r="D12" s="285" t="s">
        <v>24</v>
      </c>
      <c r="E12" s="285"/>
      <c r="F12" s="285"/>
      <c r="G12" s="285"/>
      <c r="H12" s="285"/>
      <c r="I12" s="286"/>
      <c r="J12" s="250" t="s">
        <v>38</v>
      </c>
      <c r="K12" s="283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5">
      <c r="A13" s="257"/>
      <c r="B13" s="258"/>
      <c r="C13" s="258"/>
      <c r="D13" s="7">
        <v>44927</v>
      </c>
      <c r="E13" s="7">
        <v>44958</v>
      </c>
      <c r="F13" s="7">
        <v>44986</v>
      </c>
      <c r="G13" s="7">
        <v>45017</v>
      </c>
      <c r="H13" s="7">
        <v>45047</v>
      </c>
      <c r="I13" s="7">
        <v>45078</v>
      </c>
      <c r="J13" s="251"/>
      <c r="K13" s="28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5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5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5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5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5">
      <c r="A19" s="252" t="s">
        <v>9</v>
      </c>
      <c r="B19" s="38"/>
      <c r="C19" s="19"/>
      <c r="D19" s="285" t="s">
        <v>33</v>
      </c>
      <c r="E19" s="285"/>
      <c r="F19" s="285"/>
      <c r="G19" s="285"/>
      <c r="H19" s="285"/>
      <c r="I19" s="286"/>
      <c r="J19" s="250" t="s">
        <v>23</v>
      </c>
      <c r="K19" s="90"/>
    </row>
    <row r="20" spans="1:28" ht="14.4" customHeight="1" x14ac:dyDescent="0.35">
      <c r="A20" s="253"/>
      <c r="B20" s="39"/>
      <c r="C20" s="20"/>
      <c r="D20" s="7">
        <v>44927</v>
      </c>
      <c r="E20" s="7">
        <v>44958</v>
      </c>
      <c r="F20" s="7">
        <v>44986</v>
      </c>
      <c r="G20" s="7">
        <v>45017</v>
      </c>
      <c r="H20" s="7">
        <v>45047</v>
      </c>
      <c r="I20" s="7">
        <v>45078</v>
      </c>
      <c r="J20" s="251"/>
      <c r="K20" s="90"/>
    </row>
    <row r="21" spans="1:28" ht="14.4" customHeight="1" x14ac:dyDescent="0.35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5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5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5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5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5" customHeight="1" x14ac:dyDescent="0.35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5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5">
      <c r="A28" s="271" t="s">
        <v>74</v>
      </c>
      <c r="B28" s="272"/>
      <c r="C28" s="273"/>
      <c r="D28" s="161" t="s">
        <v>67</v>
      </c>
      <c r="E28" s="161" t="s">
        <v>68</v>
      </c>
      <c r="F28" s="287" t="s">
        <v>71</v>
      </c>
      <c r="G28" s="287"/>
      <c r="H28" s="287" t="s">
        <v>70</v>
      </c>
      <c r="I28" s="287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5">
      <c r="A29" s="274"/>
      <c r="B29" s="275"/>
      <c r="C29" s="276"/>
      <c r="D29" s="160"/>
      <c r="E29" s="160"/>
      <c r="F29" s="288">
        <v>400000</v>
      </c>
      <c r="G29" s="288"/>
      <c r="H29" s="288">
        <v>400000</v>
      </c>
      <c r="I29" s="288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5">
      <c r="A30" s="277"/>
      <c r="B30" s="277"/>
      <c r="C30" s="278"/>
      <c r="D30" s="285" t="s">
        <v>73</v>
      </c>
      <c r="E30" s="285"/>
      <c r="F30" s="285"/>
      <c r="G30" s="285"/>
      <c r="H30" s="285"/>
      <c r="I30" s="286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5">
      <c r="A31" s="279"/>
      <c r="B31" s="279"/>
      <c r="C31" s="280"/>
      <c r="D31" s="7">
        <v>44927</v>
      </c>
      <c r="E31" s="7">
        <v>44958</v>
      </c>
      <c r="F31" s="7">
        <v>44986</v>
      </c>
      <c r="G31" s="7">
        <v>45017</v>
      </c>
      <c r="H31" s="7">
        <v>45047</v>
      </c>
      <c r="I31" s="7">
        <v>45078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5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5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5" customHeight="1" x14ac:dyDescent="0.35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5">
      <c r="A35" s="252" t="s">
        <v>9</v>
      </c>
      <c r="B35" s="38"/>
      <c r="C35" s="19"/>
      <c r="D35" s="285" t="s">
        <v>33</v>
      </c>
      <c r="E35" s="285"/>
      <c r="F35" s="285"/>
      <c r="G35" s="285"/>
      <c r="H35" s="285"/>
      <c r="I35" s="286"/>
      <c r="J35" s="250" t="s">
        <v>23</v>
      </c>
      <c r="K35" s="96" t="s">
        <v>26</v>
      </c>
    </row>
    <row r="36" spans="1:28" s="67" customFormat="1" ht="14.4" customHeight="1" x14ac:dyDescent="0.35">
      <c r="A36" s="253"/>
      <c r="B36" s="39"/>
      <c r="C36" s="20"/>
      <c r="D36" s="7">
        <v>44927</v>
      </c>
      <c r="E36" s="7">
        <v>44958</v>
      </c>
      <c r="F36" s="7">
        <v>44986</v>
      </c>
      <c r="G36" s="7">
        <v>45017</v>
      </c>
      <c r="H36" s="7">
        <v>45047</v>
      </c>
      <c r="I36" s="7">
        <v>45078</v>
      </c>
      <c r="J36" s="251"/>
      <c r="K36" s="97"/>
    </row>
    <row r="37" spans="1:28" ht="14.4" customHeight="1" x14ac:dyDescent="0.35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5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5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5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5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5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5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5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5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5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5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5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5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5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5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4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4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5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5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5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5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5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5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5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5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5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+r7KO5OLGteelPrPX70Wh/EMBWfoTxyX18I17QhxI+2Jls5YArRzNF7U1Gnk+BBgQQYg+oWVhYZk2qHVdFZhoA==" saltValue="k82XPb7736YfQr/GlXsn6A==" spinCount="100000" sheet="1" objects="1" scenarios="1" selectLockedCells="1"/>
  <mergeCells count="25">
    <mergeCell ref="J35:J36"/>
    <mergeCell ref="A28:C29"/>
    <mergeCell ref="F28:G28"/>
    <mergeCell ref="H28:I28"/>
    <mergeCell ref="F29:G29"/>
    <mergeCell ref="H29:I29"/>
    <mergeCell ref="A30:C31"/>
    <mergeCell ref="D30:I30"/>
    <mergeCell ref="J30:J31"/>
    <mergeCell ref="B4:C4"/>
    <mergeCell ref="B5:C5"/>
    <mergeCell ref="B6:C6"/>
    <mergeCell ref="A35:A36"/>
    <mergeCell ref="D35:I35"/>
    <mergeCell ref="H5:K5"/>
    <mergeCell ref="H6:K6"/>
    <mergeCell ref="H7:K7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63" priority="24" operator="lessThanOrEqual">
      <formula>0</formula>
    </cfRule>
    <cfRule type="cellIs" dxfId="62" priority="25" operator="greaterThan">
      <formula>0</formula>
    </cfRule>
  </conditionalFormatting>
  <conditionalFormatting sqref="J25">
    <cfRule type="cellIs" dxfId="61" priority="16" operator="lessThanOrEqual">
      <formula>0</formula>
    </cfRule>
    <cfRule type="cellIs" dxfId="60" priority="17" operator="greaterThan">
      <formula>0</formula>
    </cfRule>
  </conditionalFormatting>
  <conditionalFormatting sqref="J33">
    <cfRule type="cellIs" dxfId="59" priority="14" operator="lessThanOrEqual">
      <formula>0</formula>
    </cfRule>
    <cfRule type="cellIs" dxfId="58" priority="15" operator="greaterThan">
      <formula>0</formula>
    </cfRule>
  </conditionalFormatting>
  <conditionalFormatting sqref="D15">
    <cfRule type="cellIs" dxfId="57" priority="6" operator="greaterThan">
      <formula>$D$14</formula>
    </cfRule>
  </conditionalFormatting>
  <conditionalFormatting sqref="E15">
    <cfRule type="cellIs" dxfId="56" priority="5" operator="greaterThan">
      <formula>$E$14</formula>
    </cfRule>
  </conditionalFormatting>
  <conditionalFormatting sqref="F15">
    <cfRule type="cellIs" dxfId="55" priority="4" operator="greaterThan">
      <formula>$F$14</formula>
    </cfRule>
  </conditionalFormatting>
  <conditionalFormatting sqref="G15">
    <cfRule type="cellIs" dxfId="54" priority="3" operator="greaterThan">
      <formula>$G$14</formula>
    </cfRule>
  </conditionalFormatting>
  <conditionalFormatting sqref="H15">
    <cfRule type="cellIs" dxfId="53" priority="2" operator="greaterThan">
      <formula>$H$14</formula>
    </cfRule>
  </conditionalFormatting>
  <conditionalFormatting sqref="I15">
    <cfRule type="cellIs" dxfId="52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Check Box 1">
              <controlPr locked="0" defaultSize="0" autoFill="0" autoLine="0" autoPict="0">
                <anchor moveWithCells="1">
                  <from>
                    <xdr:col>6</xdr:col>
                    <xdr:colOff>25400</xdr:colOff>
                    <xdr:row>3</xdr:row>
                    <xdr:rowOff>0</xdr:rowOff>
                  </from>
                  <to>
                    <xdr:col>6</xdr:col>
                    <xdr:colOff>196850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5" name="Check Box 2">
              <controlPr locked="0" defaultSize="0" autoFill="0" autoLine="0" autoPict="0">
                <anchor moveWithCells="1">
                  <from>
                    <xdr:col>8</xdr:col>
                    <xdr:colOff>558800</xdr:colOff>
                    <xdr:row>3</xdr:row>
                    <xdr:rowOff>0</xdr:rowOff>
                  </from>
                  <to>
                    <xdr:col>8</xdr:col>
                    <xdr:colOff>730250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6" name="Check Box 3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2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7" r:id="rId8" name="Check Box 19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8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9" r:id="rId10" name="Check Box 21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0" r:id="rId11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1" r:id="rId12" name="Check Box 23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2" r:id="rId13" name="Check Box 2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3" r:id="rId14" name="Check Box 25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4" r:id="rId15" name="Check Box 26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C7F7E3E9-6E3C-4DB5-A4E9-F5F0077FADFE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678BD5F2-D0BD-4AB5-9131-F82465A17385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6B631087-90AF-40FA-9BD1-6D3258639E32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6943230D-4812-43AC-BBD7-D3F0B1574C2D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08984375" defaultRowHeight="14.5" x14ac:dyDescent="0.35"/>
  <cols>
    <col min="1" max="2" width="29.36328125" style="51" customWidth="1"/>
    <col min="3" max="3" width="10.36328125" style="51" customWidth="1"/>
    <col min="4" max="5" width="12.08984375" style="51" customWidth="1"/>
    <col min="6" max="6" width="12.54296875" style="51" bestFit="1" customWidth="1"/>
    <col min="7" max="9" width="12.08984375" style="51" customWidth="1"/>
    <col min="10" max="10" width="17.90625" style="51" customWidth="1"/>
    <col min="11" max="11" width="11.54296875" style="151" customWidth="1"/>
    <col min="12" max="28" width="18.08984375" style="54"/>
    <col min="29" max="16384" width="18.08984375" style="51"/>
  </cols>
  <sheetData>
    <row r="1" spans="1:28" ht="30" x14ac:dyDescent="0.6">
      <c r="A1" s="168" t="s">
        <v>54</v>
      </c>
      <c r="B1" s="168"/>
      <c r="C1" s="240" t="s">
        <v>0</v>
      </c>
    </row>
    <row r="2" spans="1:28" ht="14.4" customHeight="1" x14ac:dyDescent="0.35"/>
    <row r="3" spans="1:28" ht="14.4" customHeight="1" x14ac:dyDescent="0.35">
      <c r="A3" s="136" t="s">
        <v>55</v>
      </c>
      <c r="B3" s="137"/>
      <c r="C3" s="138"/>
      <c r="D3" s="136" t="s">
        <v>60</v>
      </c>
      <c r="E3" s="137"/>
      <c r="F3" s="137"/>
      <c r="G3" s="137"/>
      <c r="H3" s="137"/>
      <c r="I3" s="137"/>
      <c r="J3" s="137"/>
      <c r="K3" s="139"/>
    </row>
    <row r="4" spans="1:28" ht="14.4" customHeight="1" x14ac:dyDescent="0.35">
      <c r="A4" s="1" t="s">
        <v>75</v>
      </c>
      <c r="B4" s="265"/>
      <c r="C4" s="266"/>
      <c r="D4" s="1" t="s">
        <v>64</v>
      </c>
      <c r="E4" s="25"/>
      <c r="F4" s="25"/>
      <c r="G4" s="157"/>
      <c r="H4" s="149" t="s">
        <v>65</v>
      </c>
      <c r="I4" s="157"/>
      <c r="J4" s="52"/>
      <c r="K4" s="148"/>
    </row>
    <row r="5" spans="1:28" ht="14.4" customHeight="1" x14ac:dyDescent="0.35">
      <c r="A5" s="140" t="s">
        <v>4</v>
      </c>
      <c r="B5" s="267"/>
      <c r="C5" s="268"/>
      <c r="D5" s="140" t="s">
        <v>63</v>
      </c>
      <c r="E5" s="142"/>
      <c r="F5" s="142"/>
      <c r="G5" s="142"/>
      <c r="H5" s="267"/>
      <c r="I5" s="281"/>
      <c r="J5" s="281"/>
      <c r="K5" s="268"/>
    </row>
    <row r="6" spans="1:28" ht="14.4" customHeight="1" x14ac:dyDescent="0.35">
      <c r="A6" s="140" t="s">
        <v>5</v>
      </c>
      <c r="B6" s="267"/>
      <c r="C6" s="268"/>
      <c r="D6" s="140" t="s">
        <v>62</v>
      </c>
      <c r="E6" s="142"/>
      <c r="F6" s="142"/>
      <c r="G6" s="142"/>
      <c r="H6" s="267"/>
      <c r="I6" s="281"/>
      <c r="J6" s="281"/>
      <c r="K6" s="268"/>
    </row>
    <row r="7" spans="1:28" ht="14.4" customHeight="1" x14ac:dyDescent="0.35">
      <c r="A7" s="141" t="s">
        <v>6</v>
      </c>
      <c r="B7" s="269"/>
      <c r="C7" s="270"/>
      <c r="D7" s="141" t="s">
        <v>61</v>
      </c>
      <c r="E7" s="143"/>
      <c r="F7" s="143"/>
      <c r="G7" s="143"/>
      <c r="H7" s="269"/>
      <c r="I7" s="282"/>
      <c r="J7" s="282"/>
      <c r="K7" s="270"/>
    </row>
    <row r="8" spans="1:28" ht="7.25" customHeight="1" x14ac:dyDescent="0.35">
      <c r="A8" s="135"/>
      <c r="B8" s="52"/>
      <c r="C8" s="52"/>
      <c r="D8" s="52"/>
      <c r="E8" s="52"/>
      <c r="F8" s="52"/>
      <c r="G8" s="52"/>
      <c r="H8" s="52"/>
      <c r="I8" s="52"/>
      <c r="J8" s="52"/>
      <c r="K8" s="158"/>
    </row>
    <row r="9" spans="1:28" ht="14.4" customHeight="1" x14ac:dyDescent="0.35">
      <c r="A9" s="31" t="s">
        <v>12</v>
      </c>
      <c r="B9" s="31"/>
      <c r="C9" s="31"/>
      <c r="D9" s="31"/>
      <c r="E9" s="31"/>
      <c r="F9" s="31"/>
      <c r="G9" s="31"/>
      <c r="H9" s="68"/>
      <c r="I9" s="69" t="s">
        <v>28</v>
      </c>
      <c r="J9" s="144" t="s">
        <v>39</v>
      </c>
      <c r="K9" s="145" t="s">
        <v>26</v>
      </c>
    </row>
    <row r="10" spans="1:28" ht="14.4" customHeight="1" x14ac:dyDescent="0.35">
      <c r="A10" s="32" t="s">
        <v>8</v>
      </c>
      <c r="B10" s="32"/>
      <c r="C10" s="32"/>
      <c r="D10" s="33"/>
      <c r="E10" s="33"/>
      <c r="F10" s="33"/>
      <c r="G10" s="33"/>
      <c r="H10" s="33"/>
      <c r="I10" s="33"/>
      <c r="J10" s="146"/>
      <c r="K10" s="147"/>
    </row>
    <row r="11" spans="1:28" s="55" customFormat="1" ht="7.25" customHeight="1" x14ac:dyDescent="0.35">
      <c r="A11" s="17"/>
      <c r="B11" s="17"/>
      <c r="C11" s="17"/>
      <c r="D11" s="18"/>
      <c r="E11" s="18"/>
      <c r="F11" s="18"/>
      <c r="G11" s="18"/>
      <c r="H11" s="18"/>
      <c r="I11" s="18"/>
      <c r="J11" s="70"/>
      <c r="K11" s="8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4.4" customHeight="1" x14ac:dyDescent="0.35">
      <c r="A12" s="255" t="s">
        <v>25</v>
      </c>
      <c r="B12" s="256"/>
      <c r="C12" s="256"/>
      <c r="D12" s="285" t="s">
        <v>24</v>
      </c>
      <c r="E12" s="285"/>
      <c r="F12" s="285"/>
      <c r="G12" s="285"/>
      <c r="H12" s="285"/>
      <c r="I12" s="286"/>
      <c r="J12" s="250" t="s">
        <v>38</v>
      </c>
      <c r="K12" s="283" t="s">
        <v>26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4.4" customHeight="1" x14ac:dyDescent="0.35">
      <c r="A13" s="257"/>
      <c r="B13" s="258"/>
      <c r="C13" s="258"/>
      <c r="D13" s="7">
        <v>44927</v>
      </c>
      <c r="E13" s="7">
        <v>44958</v>
      </c>
      <c r="F13" s="7">
        <v>44986</v>
      </c>
      <c r="G13" s="7">
        <v>45017</v>
      </c>
      <c r="H13" s="7">
        <v>45047</v>
      </c>
      <c r="I13" s="7">
        <v>45078</v>
      </c>
      <c r="J13" s="251"/>
      <c r="K13" s="28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4.4" customHeight="1" x14ac:dyDescent="0.35">
      <c r="A14" s="1" t="s">
        <v>7</v>
      </c>
      <c r="B14" s="25"/>
      <c r="C14" s="73"/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80">
        <f>AVERAGE(D14:I14)</f>
        <v>0</v>
      </c>
      <c r="K14" s="181">
        <f>SUM(D14:I14)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4.4" customHeight="1" x14ac:dyDescent="0.35">
      <c r="A15" s="21" t="s">
        <v>10</v>
      </c>
      <c r="B15" s="26"/>
      <c r="C15" s="74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3">
        <f>AVERAGE(D15:I15)</f>
        <v>0</v>
      </c>
      <c r="K15" s="184">
        <f>SUM(D15:I15)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7" customFormat="1" ht="14.4" customHeight="1" x14ac:dyDescent="0.35">
      <c r="A16" s="24" t="s">
        <v>27</v>
      </c>
      <c r="B16" s="37"/>
      <c r="C16" s="75"/>
      <c r="D16" s="185">
        <f t="shared" ref="D16:I16" si="0">D14-D15</f>
        <v>0</v>
      </c>
      <c r="E16" s="185">
        <f t="shared" si="0"/>
        <v>0</v>
      </c>
      <c r="F16" s="185">
        <f t="shared" si="0"/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6">
        <f>AVERAGE(D16:I16)</f>
        <v>0</v>
      </c>
      <c r="K16" s="187">
        <f>SUM(D16:I16)</f>
        <v>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5" customFormat="1" ht="14.4" customHeight="1" x14ac:dyDescent="0.35">
      <c r="A17" s="48" t="s">
        <v>11</v>
      </c>
      <c r="B17" s="49"/>
      <c r="C17" s="58"/>
      <c r="D17" s="176">
        <f t="shared" ref="D17:I17" si="1">IF(D14,D15/D14,0)</f>
        <v>0</v>
      </c>
      <c r="E17" s="176">
        <f t="shared" si="1"/>
        <v>0</v>
      </c>
      <c r="F17" s="176">
        <f t="shared" si="1"/>
        <v>0</v>
      </c>
      <c r="G17" s="176">
        <f t="shared" si="1"/>
        <v>0</v>
      </c>
      <c r="H17" s="176">
        <f t="shared" si="1"/>
        <v>0</v>
      </c>
      <c r="I17" s="176">
        <f t="shared" si="1"/>
        <v>0</v>
      </c>
      <c r="J17" s="176">
        <f>IF(J14,J15/J14,0)</f>
        <v>0</v>
      </c>
      <c r="K17" s="177">
        <f>IF(K14,K15/K14,0)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7.2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71"/>
      <c r="K18" s="9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4.4" customHeight="1" x14ac:dyDescent="0.35">
      <c r="A19" s="252" t="s">
        <v>9</v>
      </c>
      <c r="B19" s="38"/>
      <c r="C19" s="19"/>
      <c r="D19" s="285" t="s">
        <v>33</v>
      </c>
      <c r="E19" s="285"/>
      <c r="F19" s="285"/>
      <c r="G19" s="285"/>
      <c r="H19" s="285"/>
      <c r="I19" s="286"/>
      <c r="J19" s="250" t="s">
        <v>23</v>
      </c>
      <c r="K19" s="90"/>
    </row>
    <row r="20" spans="1:28" ht="14.4" customHeight="1" x14ac:dyDescent="0.35">
      <c r="A20" s="253"/>
      <c r="B20" s="39"/>
      <c r="C20" s="20"/>
      <c r="D20" s="7">
        <v>44927</v>
      </c>
      <c r="E20" s="7">
        <v>44958</v>
      </c>
      <c r="F20" s="7">
        <v>44986</v>
      </c>
      <c r="G20" s="7">
        <v>45017</v>
      </c>
      <c r="H20" s="7">
        <v>45047</v>
      </c>
      <c r="I20" s="7">
        <v>45078</v>
      </c>
      <c r="J20" s="251"/>
      <c r="K20" s="90"/>
    </row>
    <row r="21" spans="1:28" ht="14.4" customHeight="1" x14ac:dyDescent="0.35">
      <c r="A21" s="8" t="s">
        <v>13</v>
      </c>
      <c r="B21" s="40"/>
      <c r="C21" s="9"/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7">
        <f>SUM(D21:I21)</f>
        <v>0</v>
      </c>
      <c r="K21" s="90"/>
    </row>
    <row r="22" spans="1:28" ht="14.4" customHeight="1" x14ac:dyDescent="0.35">
      <c r="A22" s="45"/>
      <c r="B22" s="46"/>
      <c r="C22" s="47" t="s">
        <v>14</v>
      </c>
      <c r="D22" s="6">
        <f t="shared" ref="D22:I22" si="2">D21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5">
        <f>SUM(D22:I22)</f>
        <v>0</v>
      </c>
      <c r="K22" s="90"/>
    </row>
    <row r="23" spans="1:28" s="59" customFormat="1" ht="14.4" customHeight="1" x14ac:dyDescent="0.35">
      <c r="A23" s="78" t="s">
        <v>31</v>
      </c>
      <c r="B23" s="79"/>
      <c r="C23" s="80" t="s">
        <v>32</v>
      </c>
      <c r="D23" s="76">
        <f t="shared" ref="D23:I23" si="3">D22*D17</f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7">
        <f>SUM(D23:I23)</f>
        <v>0</v>
      </c>
      <c r="K23" s="9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60" customFormat="1" ht="14.4" customHeight="1" x14ac:dyDescent="0.35">
      <c r="A24" s="107" t="s">
        <v>44</v>
      </c>
      <c r="B24" s="108"/>
      <c r="C24" s="109">
        <v>0.75</v>
      </c>
      <c r="D24" s="110">
        <f>D23*C24</f>
        <v>0</v>
      </c>
      <c r="E24" s="110">
        <f>E23*C24</f>
        <v>0</v>
      </c>
      <c r="F24" s="110">
        <f>F23*C24</f>
        <v>0</v>
      </c>
      <c r="G24" s="110">
        <f>G23*C24</f>
        <v>0</v>
      </c>
      <c r="H24" s="110">
        <f>H23*C24</f>
        <v>0</v>
      </c>
      <c r="I24" s="110">
        <f>I23*C24</f>
        <v>0</v>
      </c>
      <c r="J24" s="110">
        <f>IF(D27=FALSE,SUM(D24:I24),0)</f>
        <v>0</v>
      </c>
      <c r="K24" s="9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0" customFormat="1" ht="14.4" customHeight="1" x14ac:dyDescent="0.35">
      <c r="A25" s="82" t="s">
        <v>35</v>
      </c>
      <c r="B25" s="83"/>
      <c r="C25" s="83"/>
      <c r="D25" s="85">
        <f t="shared" ref="D25:H25" si="4">D22-D24</f>
        <v>0</v>
      </c>
      <c r="E25" s="85">
        <f>E22-E24</f>
        <v>0</v>
      </c>
      <c r="F25" s="85">
        <f t="shared" si="4"/>
        <v>0</v>
      </c>
      <c r="G25" s="85">
        <f t="shared" si="4"/>
        <v>0</v>
      </c>
      <c r="H25" s="85">
        <f t="shared" si="4"/>
        <v>0</v>
      </c>
      <c r="I25" s="85">
        <f>I22-I24</f>
        <v>0</v>
      </c>
      <c r="J25" s="85">
        <f>(IF(D27=FALSE,SUM(IF(D25&gt;0,D25,0)+IF(E25&gt;0,E25,0)+IF(F25&gt;0,F25,0)+IF(G25&gt;0,G25,0)+IF(H25&gt;0,H25,0)+IF(I25&gt;0,I25,0)),0))</f>
        <v>0</v>
      </c>
      <c r="K25" s="35">
        <f>IF(D27=FALSE,J22-J24,0)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0" customFormat="1" ht="7.25" customHeight="1" x14ac:dyDescent="0.35">
      <c r="A26" s="64"/>
      <c r="B26" s="64"/>
      <c r="C26" s="65"/>
      <c r="D26" s="66"/>
      <c r="E26" s="66"/>
      <c r="F26" s="66"/>
      <c r="G26" s="66"/>
      <c r="H26" s="66"/>
      <c r="I26" s="66"/>
      <c r="J26" s="72"/>
      <c r="K26" s="9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0" customFormat="1" ht="14.4" hidden="1" customHeight="1" x14ac:dyDescent="0.35">
      <c r="A27" s="64"/>
      <c r="B27" s="64"/>
      <c r="C27" s="65"/>
      <c r="D27" s="164" t="b">
        <v>0</v>
      </c>
      <c r="E27" s="164" t="b">
        <v>0</v>
      </c>
      <c r="F27" s="66"/>
      <c r="G27" s="66"/>
      <c r="H27" s="66"/>
      <c r="I27" s="66"/>
      <c r="J27" s="72"/>
      <c r="K27" s="9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0" customFormat="1" ht="14.4" customHeight="1" x14ac:dyDescent="0.35">
      <c r="A28" s="271" t="s">
        <v>74</v>
      </c>
      <c r="B28" s="272"/>
      <c r="C28" s="273"/>
      <c r="D28" s="161" t="s">
        <v>67</v>
      </c>
      <c r="E28" s="161" t="s">
        <v>68</v>
      </c>
      <c r="F28" s="287" t="s">
        <v>71</v>
      </c>
      <c r="G28" s="287"/>
      <c r="H28" s="287" t="s">
        <v>70</v>
      </c>
      <c r="I28" s="287"/>
      <c r="J28" s="72"/>
      <c r="K28" s="90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0" customFormat="1" ht="14.4" customHeight="1" x14ac:dyDescent="0.35">
      <c r="A29" s="274"/>
      <c r="B29" s="275"/>
      <c r="C29" s="276"/>
      <c r="D29" s="160"/>
      <c r="E29" s="160"/>
      <c r="F29" s="288">
        <v>400000</v>
      </c>
      <c r="G29" s="288"/>
      <c r="H29" s="288">
        <v>400000</v>
      </c>
      <c r="I29" s="288"/>
      <c r="J29" s="72"/>
      <c r="K29" s="9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s="60" customFormat="1" ht="14.4" customHeight="1" x14ac:dyDescent="0.35">
      <c r="A30" s="277"/>
      <c r="B30" s="277"/>
      <c r="C30" s="278"/>
      <c r="D30" s="285" t="s">
        <v>73</v>
      </c>
      <c r="E30" s="285"/>
      <c r="F30" s="285"/>
      <c r="G30" s="285"/>
      <c r="H30" s="285"/>
      <c r="I30" s="286"/>
      <c r="J30" s="250" t="s">
        <v>23</v>
      </c>
      <c r="K30" s="90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0" customFormat="1" ht="14.4" customHeight="1" x14ac:dyDescent="0.35">
      <c r="A31" s="279"/>
      <c r="B31" s="279"/>
      <c r="C31" s="280"/>
      <c r="D31" s="7">
        <v>44927</v>
      </c>
      <c r="E31" s="7">
        <v>44958</v>
      </c>
      <c r="F31" s="7">
        <v>44986</v>
      </c>
      <c r="G31" s="7">
        <v>45017</v>
      </c>
      <c r="H31" s="7">
        <v>45047</v>
      </c>
      <c r="I31" s="7">
        <v>45078</v>
      </c>
      <c r="J31" s="251"/>
      <c r="K31" s="90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60" customFormat="1" ht="14.4" customHeight="1" x14ac:dyDescent="0.35">
      <c r="A32" s="162" t="s">
        <v>69</v>
      </c>
      <c r="B32" s="163"/>
      <c r="C32" s="178">
        <f>IF(D27=TRUE,((H29-F29)/F29*-1),0)</f>
        <v>0</v>
      </c>
      <c r="D32" s="110">
        <f>IF(D27=TRUE,D24*C32,0)</f>
        <v>0</v>
      </c>
      <c r="E32" s="110">
        <f>IF(D27=TRUE,E24*C32,0)</f>
        <v>0</v>
      </c>
      <c r="F32" s="110">
        <f>IF(D27=TRUE,F24*C32,0)</f>
        <v>0</v>
      </c>
      <c r="G32" s="110">
        <f>IF(D27=TRUE,G24*C32,0)</f>
        <v>0</v>
      </c>
      <c r="H32" s="110">
        <f>IF(D27=TRUE,H24*C32,0)</f>
        <v>0</v>
      </c>
      <c r="I32" s="110">
        <f>IF(D27=TRUE,I24*C32,0)</f>
        <v>0</v>
      </c>
      <c r="J32" s="110">
        <f>SUM(D32:I32)</f>
        <v>0</v>
      </c>
      <c r="K32" s="9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0" customFormat="1" ht="14.4" customHeight="1" x14ac:dyDescent="0.35">
      <c r="A33" s="82" t="s">
        <v>35</v>
      </c>
      <c r="B33" s="83"/>
      <c r="C33" s="83"/>
      <c r="D33" s="85">
        <f>IF(D27=TRUE,D22-D32,0)</f>
        <v>0</v>
      </c>
      <c r="E33" s="85">
        <f>IF(D27=TRUE,E22-E32,0)</f>
        <v>0</v>
      </c>
      <c r="F33" s="85">
        <f>IF(D27=TRUE,F22-F32,0)</f>
        <v>0</v>
      </c>
      <c r="G33" s="85">
        <f>IF(D27=TRUE,G22-G32,0)</f>
        <v>0</v>
      </c>
      <c r="H33" s="85">
        <f>IF(D27=TRUE,H22-H32,0)</f>
        <v>0</v>
      </c>
      <c r="I33" s="85">
        <f>IF(D27=TRUE,I22-I32,0)</f>
        <v>0</v>
      </c>
      <c r="J33" s="85">
        <f>SUM(IF(D33&gt;0,D33,0)+IF(E33&gt;0,E33,0)+IF(F33&gt;0,F33,0)+IF(G33&gt;0,G33,0)+IF(H33&gt;0,H33,0)+IF(I33&gt;0,I33,0))</f>
        <v>0</v>
      </c>
      <c r="K33" s="35">
        <f>J33</f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7" customFormat="1" ht="7.25" customHeight="1" x14ac:dyDescent="0.35">
      <c r="A34" s="64"/>
      <c r="B34" s="64"/>
      <c r="C34" s="65"/>
      <c r="D34" s="66"/>
      <c r="E34" s="66"/>
      <c r="F34" s="66"/>
      <c r="G34" s="66"/>
      <c r="H34" s="66"/>
      <c r="I34" s="66"/>
      <c r="J34" s="72"/>
      <c r="K34" s="90"/>
    </row>
    <row r="35" spans="1:28" s="67" customFormat="1" ht="14.4" customHeight="1" x14ac:dyDescent="0.35">
      <c r="A35" s="252" t="s">
        <v>9</v>
      </c>
      <c r="B35" s="38"/>
      <c r="C35" s="19"/>
      <c r="D35" s="285" t="s">
        <v>33</v>
      </c>
      <c r="E35" s="285"/>
      <c r="F35" s="285"/>
      <c r="G35" s="285"/>
      <c r="H35" s="285"/>
      <c r="I35" s="286"/>
      <c r="J35" s="250" t="s">
        <v>23</v>
      </c>
      <c r="K35" s="96" t="s">
        <v>26</v>
      </c>
    </row>
    <row r="36" spans="1:28" s="67" customFormat="1" ht="14.4" customHeight="1" x14ac:dyDescent="0.35">
      <c r="A36" s="253"/>
      <c r="B36" s="39"/>
      <c r="C36" s="20"/>
      <c r="D36" s="7">
        <v>44927</v>
      </c>
      <c r="E36" s="7">
        <v>44958</v>
      </c>
      <c r="F36" s="7">
        <v>44986</v>
      </c>
      <c r="G36" s="7">
        <v>45017</v>
      </c>
      <c r="H36" s="7">
        <v>45047</v>
      </c>
      <c r="I36" s="7">
        <v>45078</v>
      </c>
      <c r="J36" s="251"/>
      <c r="K36" s="97"/>
    </row>
    <row r="37" spans="1:28" ht="14.4" customHeight="1" x14ac:dyDescent="0.35">
      <c r="A37" s="208" t="s">
        <v>15</v>
      </c>
      <c r="B37" s="209"/>
      <c r="C37" s="210"/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8">
        <f t="shared" ref="J37:J44" si="5">SUM(D37:I37)</f>
        <v>0</v>
      </c>
      <c r="K37" s="61">
        <f t="shared" ref="K37:K45" si="6">SUM(D37:I37)</f>
        <v>0</v>
      </c>
    </row>
    <row r="38" spans="1:28" ht="14.4" customHeight="1" x14ac:dyDescent="0.35">
      <c r="A38" s="212" t="s">
        <v>16</v>
      </c>
      <c r="B38" s="213"/>
      <c r="C38" s="214"/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9">
        <f t="shared" si="5"/>
        <v>0</v>
      </c>
      <c r="K38" s="62">
        <f t="shared" si="6"/>
        <v>0</v>
      </c>
    </row>
    <row r="39" spans="1:28" ht="14.4" customHeight="1" x14ac:dyDescent="0.35">
      <c r="A39" s="212" t="s">
        <v>17</v>
      </c>
      <c r="B39" s="213"/>
      <c r="C39" s="214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9">
        <f t="shared" si="5"/>
        <v>0</v>
      </c>
      <c r="K39" s="62">
        <f t="shared" si="6"/>
        <v>0</v>
      </c>
    </row>
    <row r="40" spans="1:28" ht="14.4" customHeight="1" x14ac:dyDescent="0.35">
      <c r="A40" s="212" t="s">
        <v>18</v>
      </c>
      <c r="B40" s="213"/>
      <c r="C40" s="214"/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9">
        <f t="shared" si="5"/>
        <v>0</v>
      </c>
      <c r="K40" s="62">
        <f t="shared" si="6"/>
        <v>0</v>
      </c>
    </row>
    <row r="41" spans="1:28" ht="14.4" customHeight="1" x14ac:dyDescent="0.35">
      <c r="A41" s="212" t="s">
        <v>19</v>
      </c>
      <c r="B41" s="213"/>
      <c r="C41" s="214"/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9">
        <f t="shared" si="5"/>
        <v>0</v>
      </c>
      <c r="K41" s="62">
        <f t="shared" si="6"/>
        <v>0</v>
      </c>
    </row>
    <row r="42" spans="1:28" ht="14.4" customHeight="1" x14ac:dyDescent="0.35">
      <c r="A42" s="212" t="s">
        <v>20</v>
      </c>
      <c r="B42" s="213"/>
      <c r="C42" s="214"/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9">
        <f t="shared" si="5"/>
        <v>0</v>
      </c>
      <c r="K42" s="62">
        <f t="shared" si="6"/>
        <v>0</v>
      </c>
    </row>
    <row r="43" spans="1:28" ht="14.4" customHeight="1" x14ac:dyDescent="0.35">
      <c r="A43" s="212" t="s">
        <v>21</v>
      </c>
      <c r="B43" s="213"/>
      <c r="C43" s="214"/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9">
        <f t="shared" si="5"/>
        <v>0</v>
      </c>
      <c r="K43" s="62">
        <f t="shared" si="6"/>
        <v>0</v>
      </c>
    </row>
    <row r="44" spans="1:28" ht="14.4" customHeight="1" x14ac:dyDescent="0.35">
      <c r="A44" s="216" t="s">
        <v>22</v>
      </c>
      <c r="B44" s="217"/>
      <c r="C44" s="218"/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30">
        <f t="shared" si="5"/>
        <v>0</v>
      </c>
      <c r="K44" s="63">
        <f t="shared" si="6"/>
        <v>0</v>
      </c>
    </row>
    <row r="45" spans="1:28" ht="14.4" customHeight="1" x14ac:dyDescent="0.35">
      <c r="A45" s="10" t="s">
        <v>78</v>
      </c>
      <c r="B45" s="41"/>
      <c r="C45" s="22" t="s">
        <v>14</v>
      </c>
      <c r="D45" s="34">
        <f t="shared" ref="D45:I45" si="7">SUM(D37:D44)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>SUM(J37:J44)</f>
        <v>0</v>
      </c>
      <c r="K45" s="81">
        <f t="shared" si="6"/>
        <v>0</v>
      </c>
      <c r="L45" s="175"/>
    </row>
    <row r="46" spans="1:28" s="54" customFormat="1" ht="14.4" customHeight="1" x14ac:dyDescent="0.35">
      <c r="A46" s="78" t="s">
        <v>77</v>
      </c>
      <c r="B46" s="79"/>
      <c r="C46" s="84">
        <v>0.25</v>
      </c>
      <c r="D46" s="76">
        <f>D23*C46</f>
        <v>0</v>
      </c>
      <c r="E46" s="76">
        <f>E23*C46</f>
        <v>0</v>
      </c>
      <c r="F46" s="76">
        <f>F23*C46</f>
        <v>0</v>
      </c>
      <c r="G46" s="76">
        <f>G23*C46</f>
        <v>0</v>
      </c>
      <c r="H46" s="76">
        <f>H23*C46</f>
        <v>0</v>
      </c>
      <c r="I46" s="76">
        <f>I23*C46</f>
        <v>0</v>
      </c>
      <c r="J46" s="77">
        <f>SUM(D46:I46)</f>
        <v>0</v>
      </c>
      <c r="K46" s="90"/>
      <c r="L46" s="175"/>
    </row>
    <row r="47" spans="1:28" s="188" customFormat="1" ht="14.4" customHeight="1" x14ac:dyDescent="0.35">
      <c r="A47" s="124" t="s">
        <v>42</v>
      </c>
      <c r="B47" s="125"/>
      <c r="C47" s="126">
        <v>0.75</v>
      </c>
      <c r="D47" s="127">
        <f>D46*C47</f>
        <v>0</v>
      </c>
      <c r="E47" s="127">
        <f>E46*C47</f>
        <v>0</v>
      </c>
      <c r="F47" s="127">
        <f>F46*C47</f>
        <v>0</v>
      </c>
      <c r="G47" s="127">
        <f>G46*C47</f>
        <v>0</v>
      </c>
      <c r="H47" s="127">
        <f>H46*C47</f>
        <v>0</v>
      </c>
      <c r="I47" s="127">
        <f>I46*C47</f>
        <v>0</v>
      </c>
      <c r="J47" s="127">
        <f>SUM(D47:I47)</f>
        <v>0</v>
      </c>
      <c r="K47" s="90"/>
    </row>
    <row r="48" spans="1:28" s="55" customFormat="1" ht="14.4" customHeight="1" x14ac:dyDescent="0.35">
      <c r="A48" s="197" t="s">
        <v>80</v>
      </c>
      <c r="B48" s="198"/>
      <c r="C48" s="199"/>
      <c r="D48" s="34">
        <f t="shared" ref="D48" si="8">D45*D17</f>
        <v>0</v>
      </c>
      <c r="E48" s="34">
        <f>E45*E17</f>
        <v>0</v>
      </c>
      <c r="F48" s="34">
        <f>F45*F17</f>
        <v>0</v>
      </c>
      <c r="G48" s="34">
        <f>G45*G17</f>
        <v>0</v>
      </c>
      <c r="H48" s="34">
        <f>H45*H17</f>
        <v>0</v>
      </c>
      <c r="I48" s="34">
        <f>I45*I17</f>
        <v>0</v>
      </c>
      <c r="J48" s="34">
        <f>SUM(D48:I48)</f>
        <v>0</v>
      </c>
      <c r="K48" s="90"/>
      <c r="L48" s="175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196" customFormat="1" ht="14.4" customHeight="1" x14ac:dyDescent="0.35">
      <c r="A49" s="189" t="s">
        <v>79</v>
      </c>
      <c r="B49" s="190"/>
      <c r="C49" s="191">
        <v>0.75</v>
      </c>
      <c r="D49" s="192">
        <f>D48*C49</f>
        <v>0</v>
      </c>
      <c r="E49" s="192">
        <f>E48*C49</f>
        <v>0</v>
      </c>
      <c r="F49" s="192">
        <f>F48*C49</f>
        <v>0</v>
      </c>
      <c r="G49" s="192">
        <f>G48*C49</f>
        <v>0</v>
      </c>
      <c r="H49" s="192">
        <f>H48*C49</f>
        <v>0</v>
      </c>
      <c r="I49" s="192">
        <f>I48*C49</f>
        <v>0</v>
      </c>
      <c r="J49" s="193">
        <f>SUM(D49:I49)</f>
        <v>0</v>
      </c>
      <c r="K49" s="90"/>
      <c r="L49" s="194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s="55" customFormat="1" ht="14.4" customHeight="1" x14ac:dyDescent="0.35">
      <c r="A50" s="107" t="s">
        <v>44</v>
      </c>
      <c r="B50" s="108"/>
      <c r="C50" s="111"/>
      <c r="D50" s="112">
        <f t="shared" ref="D50" si="9">IF(D47&gt;D49,D49,D47)</f>
        <v>0</v>
      </c>
      <c r="E50" s="112">
        <f>IF(E47&gt;E49,E49,E47)</f>
        <v>0</v>
      </c>
      <c r="F50" s="112">
        <f>IF(F47&gt;F49,F49,F47)</f>
        <v>0</v>
      </c>
      <c r="G50" s="112">
        <f t="shared" ref="G50:I50" si="10">IF(G47&gt;G49,G49,G47)</f>
        <v>0</v>
      </c>
      <c r="H50" s="112">
        <f t="shared" si="10"/>
        <v>0</v>
      </c>
      <c r="I50" s="112">
        <f t="shared" si="10"/>
        <v>0</v>
      </c>
      <c r="J50" s="112">
        <f>SUM(D50:I50)</f>
        <v>0</v>
      </c>
      <c r="K50" s="90"/>
      <c r="L50" s="17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s="55" customFormat="1" ht="14.4" customHeight="1" x14ac:dyDescent="0.35">
      <c r="A51" s="82" t="s">
        <v>35</v>
      </c>
      <c r="B51" s="83"/>
      <c r="C51" s="83"/>
      <c r="D51" s="85">
        <f t="shared" ref="D51" si="11">D45-D50</f>
        <v>0</v>
      </c>
      <c r="E51" s="85">
        <f>E45-E50</f>
        <v>0</v>
      </c>
      <c r="F51" s="85">
        <f>F45-F50</f>
        <v>0</v>
      </c>
      <c r="G51" s="85">
        <f t="shared" ref="G51:I51" si="12">G45-G50</f>
        <v>0</v>
      </c>
      <c r="H51" s="85">
        <f>H45-H50</f>
        <v>0</v>
      </c>
      <c r="I51" s="85">
        <f t="shared" si="12"/>
        <v>0</v>
      </c>
      <c r="J51" s="85">
        <f>SUM(IF(D51&gt;0,D51,0)+IF(E51&gt;0,E51,0)+IF(F51&gt;0,F51,0)+IF(G51&gt;0,G51,0)+IF(H51&gt;0,H51,0)+IF(I51&gt;0,I51,0))</f>
        <v>0</v>
      </c>
      <c r="K51" s="35">
        <f>J45-J50</f>
        <v>0</v>
      </c>
      <c r="L51" s="17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s="55" customFormat="1" ht="7.2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71"/>
      <c r="K52" s="9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s="55" customFormat="1" ht="14.4" customHeight="1" thickBot="1" x14ac:dyDescent="0.4">
      <c r="A53" s="117" t="s">
        <v>34</v>
      </c>
      <c r="B53" s="118"/>
      <c r="C53" s="118"/>
      <c r="D53" s="118"/>
      <c r="E53" s="118"/>
      <c r="F53" s="118"/>
      <c r="G53" s="118"/>
      <c r="H53" s="118"/>
      <c r="I53" s="118"/>
      <c r="J53" s="120">
        <f>J22+J45</f>
        <v>0</v>
      </c>
      <c r="K53" s="122">
        <f>SUM(D22:I22)+SUM(D45:I45)</f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s="55" customFormat="1" ht="14.4" customHeight="1" thickBot="1" x14ac:dyDescent="0.4">
      <c r="A54" s="113" t="s">
        <v>43</v>
      </c>
      <c r="B54" s="114"/>
      <c r="C54" s="114"/>
      <c r="D54" s="114"/>
      <c r="E54" s="114"/>
      <c r="F54" s="114"/>
      <c r="G54" s="115"/>
      <c r="H54" s="115"/>
      <c r="I54" s="114"/>
      <c r="J54" s="116">
        <f>IF(D27=TRUE,J50+J32,J24+J50)</f>
        <v>0</v>
      </c>
      <c r="K54" s="123">
        <f>IF(D27=TRUE,SUM(D50:I50)+SUM(D32:I32),SUM(D24:I24)+SUM(D50:I50))</f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s="55" customFormat="1" ht="14.4" customHeight="1" x14ac:dyDescent="0.35">
      <c r="A55" s="92" t="s">
        <v>36</v>
      </c>
      <c r="B55" s="93"/>
      <c r="C55" s="94"/>
      <c r="D55" s="94"/>
      <c r="E55" s="94"/>
      <c r="F55" s="94"/>
      <c r="G55" s="94"/>
      <c r="H55" s="94"/>
      <c r="I55" s="94"/>
      <c r="J55" s="121">
        <f>IF(D27=TRUE,IF(J51&lt;0,J33,J33+J51),IF(J51&lt;0,J25,J25+J51))</f>
        <v>0</v>
      </c>
      <c r="K55" s="23">
        <f>J53-J54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55" customFormat="1" x14ac:dyDescent="0.3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159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s="55" customFormat="1" x14ac:dyDescent="0.35">
      <c r="A57" s="52"/>
      <c r="B57" s="52"/>
      <c r="C57" s="52"/>
      <c r="D57" s="52"/>
      <c r="E57" s="52"/>
      <c r="F57" s="52"/>
      <c r="G57" s="52"/>
      <c r="H57" s="52"/>
      <c r="I57" s="52"/>
      <c r="J57" s="151"/>
      <c r="K57" s="15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s="55" customFormat="1" x14ac:dyDescent="0.35">
      <c r="A58" s="52"/>
      <c r="B58" s="52"/>
      <c r="C58" s="52"/>
      <c r="D58" s="52"/>
      <c r="E58" s="52"/>
      <c r="F58" s="52"/>
      <c r="G58" s="52"/>
      <c r="H58" s="52"/>
      <c r="I58" s="52"/>
      <c r="J58" s="106"/>
      <c r="K58" s="15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55" customFormat="1" x14ac:dyDescent="0.3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151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x14ac:dyDescent="0.35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28" x14ac:dyDescent="0.35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28" x14ac:dyDescent="0.35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8" x14ac:dyDescent="0.35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28" x14ac:dyDescent="0.35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x14ac:dyDescent="0.35">
      <c r="A65" s="52"/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 algorithmName="SHA-512" hashValue="411bdikiblnbVxxcE9crMC6VxjVRa3F5gi9qqP4WfwEJj1RTM6DCsiIzq4lnGk9lTOact1YhlUfg2g9ktPP/JA==" saltValue="Y+1uNc89j7vtQkM744U/KA==" spinCount="100000" sheet="1" objects="1" scenarios="1" selectLockedCells="1"/>
  <mergeCells count="25">
    <mergeCell ref="J35:J36"/>
    <mergeCell ref="A28:C29"/>
    <mergeCell ref="F28:G28"/>
    <mergeCell ref="H28:I28"/>
    <mergeCell ref="F29:G29"/>
    <mergeCell ref="H29:I29"/>
    <mergeCell ref="A30:C31"/>
    <mergeCell ref="D30:I30"/>
    <mergeCell ref="J30:J31"/>
    <mergeCell ref="B4:C4"/>
    <mergeCell ref="B5:C5"/>
    <mergeCell ref="B6:C6"/>
    <mergeCell ref="A35:A36"/>
    <mergeCell ref="D35:I35"/>
    <mergeCell ref="H5:K5"/>
    <mergeCell ref="H6:K6"/>
    <mergeCell ref="H7:K7"/>
    <mergeCell ref="A12:C13"/>
    <mergeCell ref="D12:I12"/>
    <mergeCell ref="J12:J13"/>
    <mergeCell ref="K12:K13"/>
    <mergeCell ref="A19:A20"/>
    <mergeCell ref="D19:I19"/>
    <mergeCell ref="J19:J20"/>
    <mergeCell ref="B7:C7"/>
  </mergeCells>
  <conditionalFormatting sqref="D25:I25 D33:I33 D51:J51">
    <cfRule type="cellIs" dxfId="47" priority="24" operator="lessThanOrEqual">
      <formula>0</formula>
    </cfRule>
    <cfRule type="cellIs" dxfId="46" priority="25" operator="greaterThan">
      <formula>0</formula>
    </cfRule>
  </conditionalFormatting>
  <conditionalFormatting sqref="J25">
    <cfRule type="cellIs" dxfId="45" priority="16" operator="lessThanOrEqual">
      <formula>0</formula>
    </cfRule>
    <cfRule type="cellIs" dxfId="44" priority="17" operator="greaterThan">
      <formula>0</formula>
    </cfRule>
  </conditionalFormatting>
  <conditionalFormatting sqref="J33">
    <cfRule type="cellIs" dxfId="43" priority="14" operator="lessThanOrEqual">
      <formula>0</formula>
    </cfRule>
    <cfRule type="cellIs" dxfId="42" priority="15" operator="greaterThan">
      <formula>0</formula>
    </cfRule>
  </conditionalFormatting>
  <conditionalFormatting sqref="D15">
    <cfRule type="cellIs" dxfId="41" priority="6" operator="greaterThan">
      <formula>$D$14</formula>
    </cfRule>
  </conditionalFormatting>
  <conditionalFormatting sqref="E15">
    <cfRule type="cellIs" dxfId="40" priority="5" operator="greaterThan">
      <formula>$E$14</formula>
    </cfRule>
  </conditionalFormatting>
  <conditionalFormatting sqref="F15">
    <cfRule type="cellIs" dxfId="39" priority="4" operator="greaterThan">
      <formula>$F$14</formula>
    </cfRule>
  </conditionalFormatting>
  <conditionalFormatting sqref="G15">
    <cfRule type="cellIs" dxfId="38" priority="3" operator="greaterThan">
      <formula>$G$14</formula>
    </cfRule>
  </conditionalFormatting>
  <conditionalFormatting sqref="H15">
    <cfRule type="cellIs" dxfId="37" priority="2" operator="greaterThan">
      <formula>$H$14</formula>
    </cfRule>
  </conditionalFormatting>
  <conditionalFormatting sqref="I15">
    <cfRule type="cellIs" dxfId="36" priority="1" operator="greaterThan">
      <formula>$I$14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Check Box 1">
              <controlPr locked="0" defaultSize="0" autoFill="0" autoLine="0" autoPict="0">
                <anchor moveWithCells="1">
                  <from>
                    <xdr:col>6</xdr:col>
                    <xdr:colOff>25400</xdr:colOff>
                    <xdr:row>3</xdr:row>
                    <xdr:rowOff>0</xdr:rowOff>
                  </from>
                  <to>
                    <xdr:col>6</xdr:col>
                    <xdr:colOff>196850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Check Box 2">
              <controlPr locked="0" defaultSize="0" autoFill="0" autoLine="0" autoPict="0">
                <anchor moveWithCells="1">
                  <from>
                    <xdr:col>8</xdr:col>
                    <xdr:colOff>558800</xdr:colOff>
                    <xdr:row>3</xdr:row>
                    <xdr:rowOff>0</xdr:rowOff>
                  </from>
                  <to>
                    <xdr:col>8</xdr:col>
                    <xdr:colOff>730250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Check Box 3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1" r:id="rId8" name="Check Box 19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2" r:id="rId9" name="Check Box 2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3" r:id="rId10" name="Check Box 21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4" r:id="rId11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5" r:id="rId12" name="Check Box 23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6" r:id="rId13" name="Check Box 2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7" r:id="rId14" name="Check Box 25">
              <controlPr defaultSize="0" autoFill="0" autoLine="0" autoPict="0">
                <anchor moveWithCells="1">
                  <from>
                    <xdr:col>3</xdr:col>
                    <xdr:colOff>336550</xdr:colOff>
                    <xdr:row>27</xdr:row>
                    <xdr:rowOff>152400</xdr:rowOff>
                  </from>
                  <to>
                    <xdr:col>3</xdr:col>
                    <xdr:colOff>533400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8" r:id="rId15" name="Check Box 26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152400</xdr:rowOff>
                  </from>
                  <to>
                    <xdr:col>4</xdr:col>
                    <xdr:colOff>539750</xdr:colOff>
                    <xdr:row>29</xdr:row>
                    <xdr:rowOff>6350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159B3BD6-B57A-4349-959D-53E9B3B710D1}">
            <xm:f>NOT(ISERROR(SEARCH(TRUE,D27)))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349E74D2-159A-49A2-B3AC-233F3E35C95A}">
            <xm:f>NOT(ISERROR(SEARCH(FALSE,D27)))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0" operator="containsText" id="{BC8C7BB8-6882-44E0-BFAD-13097D83760F}">
            <xm:f>NOT(ISERROR(SEARCH(TRUE,E27)))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A12E3736-F6D6-418D-9FEA-605058F40F0E}">
            <xm:f>NOT(ISERROR(SEARCH(FALSE,E27)))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Übersicht</vt:lpstr>
      <vt:lpstr>Liegenschaft 1</vt:lpstr>
      <vt:lpstr>Liegenschaft 2</vt:lpstr>
      <vt:lpstr>Liegenschaft 3</vt:lpstr>
      <vt:lpstr>Liegenschaft 4</vt:lpstr>
      <vt:lpstr>Liegenschaft 5</vt:lpstr>
      <vt:lpstr>Liegenschaft 6</vt:lpstr>
      <vt:lpstr>Liegenschaft 7</vt:lpstr>
      <vt:lpstr>Liegenschaft 8</vt:lpstr>
      <vt:lpstr>Liegenschaft 9</vt:lpstr>
      <vt:lpstr>Liegenschaft 10</vt:lpstr>
    </vt:vector>
  </TitlesOfParts>
  <Company>Land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Grallert, Lukas (Sozialministerium)</dc:creator>
  <cp:lastModifiedBy>Schlosser, Marlene</cp:lastModifiedBy>
  <cp:lastPrinted>2023-07-05T09:44:18Z</cp:lastPrinted>
  <dcterms:created xsi:type="dcterms:W3CDTF">2023-04-19T13:15:49Z</dcterms:created>
  <dcterms:modified xsi:type="dcterms:W3CDTF">2023-08-08T08:05:39Z</dcterms:modified>
</cp:coreProperties>
</file>