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BDEFFMIMP01VFL.IBSH.LOCAL\Users\MI001836\Documents\Website Dateien\Vorhaltekosten\"/>
    </mc:Choice>
  </mc:AlternateContent>
  <bookViews>
    <workbookView xWindow="0" yWindow="0" windowWidth="3180" windowHeight="630"/>
  </bookViews>
  <sheets>
    <sheet name="Übersicht" sheetId="1" r:id="rId1"/>
    <sheet name="Liegenschaft 1" sheetId="2" r:id="rId2"/>
    <sheet name="Liegenschaft 2" sheetId="27" r:id="rId3"/>
    <sheet name="Liegenschaft 3" sheetId="28" r:id="rId4"/>
    <sheet name="Liegenschaft 4" sheetId="29" r:id="rId5"/>
    <sheet name="Liegenschaft 5" sheetId="30" r:id="rId6"/>
    <sheet name="Liegenschaft 6" sheetId="31" r:id="rId7"/>
    <sheet name="Liegenschaft 7" sheetId="32" r:id="rId8"/>
    <sheet name="Liegenschaft 8" sheetId="33" r:id="rId9"/>
    <sheet name="Liegenschaft 9" sheetId="34" r:id="rId10"/>
    <sheet name="Liegenschaft 10" sheetId="35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35" l="1"/>
  <c r="K49" i="35" s="1"/>
  <c r="G48" i="35"/>
  <c r="G49" i="35" s="1"/>
  <c r="N45" i="35"/>
  <c r="M45" i="35"/>
  <c r="L45" i="35"/>
  <c r="K45" i="35"/>
  <c r="J45" i="35"/>
  <c r="I45" i="35"/>
  <c r="H45" i="35"/>
  <c r="G45" i="35"/>
  <c r="F45" i="35"/>
  <c r="E45" i="35"/>
  <c r="D45" i="35"/>
  <c r="P44" i="35"/>
  <c r="O44" i="35"/>
  <c r="P43" i="35"/>
  <c r="O43" i="35"/>
  <c r="P42" i="35"/>
  <c r="O42" i="35"/>
  <c r="P41" i="35"/>
  <c r="O41" i="35"/>
  <c r="P40" i="35"/>
  <c r="O40" i="35"/>
  <c r="P39" i="35"/>
  <c r="O39" i="35"/>
  <c r="P38" i="35"/>
  <c r="O38" i="35"/>
  <c r="P37" i="35"/>
  <c r="O37" i="35"/>
  <c r="O45" i="35" s="1"/>
  <c r="N33" i="35"/>
  <c r="M33" i="35"/>
  <c r="L33" i="35"/>
  <c r="K33" i="35"/>
  <c r="J33" i="35"/>
  <c r="I33" i="35"/>
  <c r="H33" i="35"/>
  <c r="G33" i="35"/>
  <c r="F33" i="35"/>
  <c r="E33" i="35"/>
  <c r="O33" i="35" s="1"/>
  <c r="P33" i="35" s="1"/>
  <c r="D33" i="35"/>
  <c r="N32" i="35"/>
  <c r="M32" i="35"/>
  <c r="L32" i="35"/>
  <c r="K32" i="35"/>
  <c r="J32" i="35"/>
  <c r="I32" i="35"/>
  <c r="H32" i="35"/>
  <c r="G32" i="35"/>
  <c r="F32" i="35"/>
  <c r="E32" i="35"/>
  <c r="O32" i="35" s="1"/>
  <c r="D32" i="35"/>
  <c r="N22" i="35"/>
  <c r="M22" i="35"/>
  <c r="L22" i="35"/>
  <c r="K22" i="35"/>
  <c r="J22" i="35"/>
  <c r="J23" i="35" s="1"/>
  <c r="I22" i="35"/>
  <c r="H22" i="35"/>
  <c r="G22" i="35"/>
  <c r="F22" i="35"/>
  <c r="E22" i="35"/>
  <c r="D22" i="35"/>
  <c r="P53" i="35" s="1"/>
  <c r="O21" i="35"/>
  <c r="N17" i="35"/>
  <c r="M17" i="35"/>
  <c r="L17" i="35"/>
  <c r="K17" i="35"/>
  <c r="J17" i="35"/>
  <c r="I17" i="35"/>
  <c r="H17" i="35"/>
  <c r="G17" i="35"/>
  <c r="F17" i="35"/>
  <c r="E17" i="35"/>
  <c r="D17" i="35"/>
  <c r="N16" i="35"/>
  <c r="M16" i="35"/>
  <c r="L16" i="35"/>
  <c r="K16" i="35"/>
  <c r="J16" i="35"/>
  <c r="I16" i="35"/>
  <c r="H16" i="35"/>
  <c r="G16" i="35"/>
  <c r="F16" i="35"/>
  <c r="E16" i="35"/>
  <c r="O16" i="35" s="1"/>
  <c r="D16" i="35"/>
  <c r="P16" i="35" s="1"/>
  <c r="P15" i="35"/>
  <c r="O15" i="35"/>
  <c r="P14" i="35"/>
  <c r="P17" i="35" s="1"/>
  <c r="O14" i="35"/>
  <c r="O17" i="35" s="1"/>
  <c r="K48" i="34"/>
  <c r="K49" i="34" s="1"/>
  <c r="G48" i="34"/>
  <c r="G49" i="34" s="1"/>
  <c r="N45" i="34"/>
  <c r="M45" i="34"/>
  <c r="L45" i="34"/>
  <c r="K45" i="34"/>
  <c r="J45" i="34"/>
  <c r="I45" i="34"/>
  <c r="H45" i="34"/>
  <c r="G45" i="34"/>
  <c r="F45" i="34"/>
  <c r="E45" i="34"/>
  <c r="D45" i="34"/>
  <c r="P44" i="34"/>
  <c r="O44" i="34"/>
  <c r="P43" i="34"/>
  <c r="O43" i="34"/>
  <c r="P42" i="34"/>
  <c r="O42" i="34"/>
  <c r="P41" i="34"/>
  <c r="O41" i="34"/>
  <c r="P40" i="34"/>
  <c r="O40" i="34"/>
  <c r="P39" i="34"/>
  <c r="O39" i="34"/>
  <c r="P38" i="34"/>
  <c r="O38" i="34"/>
  <c r="P37" i="34"/>
  <c r="O37" i="34"/>
  <c r="O45" i="34" s="1"/>
  <c r="N33" i="34"/>
  <c r="M33" i="34"/>
  <c r="L33" i="34"/>
  <c r="K33" i="34"/>
  <c r="J33" i="34"/>
  <c r="I33" i="34"/>
  <c r="H33" i="34"/>
  <c r="G33" i="34"/>
  <c r="F33" i="34"/>
  <c r="E33" i="34"/>
  <c r="O33" i="34" s="1"/>
  <c r="P33" i="34" s="1"/>
  <c r="D33" i="34"/>
  <c r="N32" i="34"/>
  <c r="M32" i="34"/>
  <c r="L32" i="34"/>
  <c r="K32" i="34"/>
  <c r="J32" i="34"/>
  <c r="I32" i="34"/>
  <c r="H32" i="34"/>
  <c r="G32" i="34"/>
  <c r="F32" i="34"/>
  <c r="E32" i="34"/>
  <c r="O32" i="34" s="1"/>
  <c r="D32" i="34"/>
  <c r="N22" i="34"/>
  <c r="M22" i="34"/>
  <c r="L22" i="34"/>
  <c r="K22" i="34"/>
  <c r="J22" i="34"/>
  <c r="J23" i="34" s="1"/>
  <c r="I22" i="34"/>
  <c r="H22" i="34"/>
  <c r="G22" i="34"/>
  <c r="F22" i="34"/>
  <c r="E22" i="34"/>
  <c r="D22" i="34"/>
  <c r="P53" i="34" s="1"/>
  <c r="O21" i="34"/>
  <c r="N17" i="34"/>
  <c r="M17" i="34"/>
  <c r="L17" i="34"/>
  <c r="K17" i="34"/>
  <c r="J17" i="34"/>
  <c r="I17" i="34"/>
  <c r="H17" i="34"/>
  <c r="G17" i="34"/>
  <c r="F17" i="34"/>
  <c r="E17" i="34"/>
  <c r="D17" i="34"/>
  <c r="N16" i="34"/>
  <c r="M16" i="34"/>
  <c r="L16" i="34"/>
  <c r="K16" i="34"/>
  <c r="J16" i="34"/>
  <c r="I16" i="34"/>
  <c r="H16" i="34"/>
  <c r="G16" i="34"/>
  <c r="F16" i="34"/>
  <c r="E16" i="34"/>
  <c r="O16" i="34" s="1"/>
  <c r="D16" i="34"/>
  <c r="P16" i="34" s="1"/>
  <c r="P15" i="34"/>
  <c r="O15" i="34"/>
  <c r="P14" i="34"/>
  <c r="P17" i="34" s="1"/>
  <c r="O14" i="34"/>
  <c r="O17" i="34" s="1"/>
  <c r="K48" i="33"/>
  <c r="K49" i="33" s="1"/>
  <c r="G48" i="33"/>
  <c r="G49" i="33" s="1"/>
  <c r="N45" i="33"/>
  <c r="M45" i="33"/>
  <c r="L45" i="33"/>
  <c r="K45" i="33"/>
  <c r="J45" i="33"/>
  <c r="I45" i="33"/>
  <c r="H45" i="33"/>
  <c r="G45" i="33"/>
  <c r="F45" i="33"/>
  <c r="E45" i="33"/>
  <c r="D45" i="33"/>
  <c r="P45" i="33" s="1"/>
  <c r="P44" i="33"/>
  <c r="O44" i="33"/>
  <c r="P43" i="33"/>
  <c r="O43" i="33"/>
  <c r="P42" i="33"/>
  <c r="O42" i="33"/>
  <c r="P41" i="33"/>
  <c r="O41" i="33"/>
  <c r="P40" i="33"/>
  <c r="O40" i="33"/>
  <c r="P39" i="33"/>
  <c r="O39" i="33"/>
  <c r="P38" i="33"/>
  <c r="O38" i="33"/>
  <c r="P37" i="33"/>
  <c r="O37" i="33"/>
  <c r="O45" i="33" s="1"/>
  <c r="N33" i="33"/>
  <c r="M33" i="33"/>
  <c r="L33" i="33"/>
  <c r="K33" i="33"/>
  <c r="J33" i="33"/>
  <c r="I33" i="33"/>
  <c r="H33" i="33"/>
  <c r="G33" i="33"/>
  <c r="F33" i="33"/>
  <c r="E33" i="33"/>
  <c r="O33" i="33" s="1"/>
  <c r="P33" i="33" s="1"/>
  <c r="D33" i="33"/>
  <c r="N32" i="33"/>
  <c r="M32" i="33"/>
  <c r="L32" i="33"/>
  <c r="K32" i="33"/>
  <c r="J32" i="33"/>
  <c r="I32" i="33"/>
  <c r="H32" i="33"/>
  <c r="G32" i="33"/>
  <c r="F32" i="33"/>
  <c r="E32" i="33"/>
  <c r="O32" i="33" s="1"/>
  <c r="D32" i="33"/>
  <c r="N22" i="33"/>
  <c r="N23" i="33" s="1"/>
  <c r="M22" i="33"/>
  <c r="L22" i="33"/>
  <c r="K22" i="33"/>
  <c r="J22" i="33"/>
  <c r="I22" i="33"/>
  <c r="H22" i="33"/>
  <c r="G22" i="33"/>
  <c r="F22" i="33"/>
  <c r="E22" i="33"/>
  <c r="D22" i="33"/>
  <c r="P53" i="33" s="1"/>
  <c r="O21" i="33"/>
  <c r="N17" i="33"/>
  <c r="M17" i="33"/>
  <c r="L17" i="33"/>
  <c r="K17" i="33"/>
  <c r="J17" i="33"/>
  <c r="I17" i="33"/>
  <c r="H17" i="33"/>
  <c r="G17" i="33"/>
  <c r="F17" i="33"/>
  <c r="E17" i="33"/>
  <c r="D17" i="33"/>
  <c r="N16" i="33"/>
  <c r="M16" i="33"/>
  <c r="L16" i="33"/>
  <c r="K16" i="33"/>
  <c r="J16" i="33"/>
  <c r="I16" i="33"/>
  <c r="H16" i="33"/>
  <c r="G16" i="33"/>
  <c r="F16" i="33"/>
  <c r="E16" i="33"/>
  <c r="O16" i="33" s="1"/>
  <c r="D16" i="33"/>
  <c r="P16" i="33" s="1"/>
  <c r="P15" i="33"/>
  <c r="O15" i="33"/>
  <c r="P14" i="33"/>
  <c r="P17" i="33" s="1"/>
  <c r="O14" i="33"/>
  <c r="O17" i="33" s="1"/>
  <c r="K48" i="32"/>
  <c r="K49" i="32" s="1"/>
  <c r="G48" i="32"/>
  <c r="G49" i="32" s="1"/>
  <c r="N45" i="32"/>
  <c r="M45" i="32"/>
  <c r="L45" i="32"/>
  <c r="K45" i="32"/>
  <c r="J45" i="32"/>
  <c r="I45" i="32"/>
  <c r="H45" i="32"/>
  <c r="G45" i="32"/>
  <c r="F45" i="32"/>
  <c r="E45" i="32"/>
  <c r="D45" i="32"/>
  <c r="P44" i="32"/>
  <c r="O44" i="32"/>
  <c r="P43" i="32"/>
  <c r="O43" i="32"/>
  <c r="P42" i="32"/>
  <c r="O42" i="32"/>
  <c r="P41" i="32"/>
  <c r="O41" i="32"/>
  <c r="P40" i="32"/>
  <c r="O40" i="32"/>
  <c r="P39" i="32"/>
  <c r="O39" i="32"/>
  <c r="P38" i="32"/>
  <c r="O38" i="32"/>
  <c r="P37" i="32"/>
  <c r="O37" i="32"/>
  <c r="O45" i="32" s="1"/>
  <c r="N33" i="32"/>
  <c r="M33" i="32"/>
  <c r="L33" i="32"/>
  <c r="K33" i="32"/>
  <c r="J33" i="32"/>
  <c r="I33" i="32"/>
  <c r="H33" i="32"/>
  <c r="G33" i="32"/>
  <c r="F33" i="32"/>
  <c r="E33" i="32"/>
  <c r="O33" i="32" s="1"/>
  <c r="P33" i="32" s="1"/>
  <c r="D33" i="32"/>
  <c r="N32" i="32"/>
  <c r="M32" i="32"/>
  <c r="L32" i="32"/>
  <c r="K32" i="32"/>
  <c r="J32" i="32"/>
  <c r="I32" i="32"/>
  <c r="H32" i="32"/>
  <c r="G32" i="32"/>
  <c r="F32" i="32"/>
  <c r="E32" i="32"/>
  <c r="O32" i="32" s="1"/>
  <c r="D32" i="32"/>
  <c r="N22" i="32"/>
  <c r="M22" i="32"/>
  <c r="L22" i="32"/>
  <c r="K22" i="32"/>
  <c r="J22" i="32"/>
  <c r="J23" i="32" s="1"/>
  <c r="I22" i="32"/>
  <c r="H22" i="32"/>
  <c r="G22" i="32"/>
  <c r="F22" i="32"/>
  <c r="E22" i="32"/>
  <c r="D22" i="32"/>
  <c r="P53" i="32" s="1"/>
  <c r="O21" i="32"/>
  <c r="N17" i="32"/>
  <c r="M17" i="32"/>
  <c r="L17" i="32"/>
  <c r="K17" i="32"/>
  <c r="J17" i="32"/>
  <c r="I17" i="32"/>
  <c r="H17" i="32"/>
  <c r="G17" i="32"/>
  <c r="F17" i="32"/>
  <c r="E17" i="32"/>
  <c r="D17" i="32"/>
  <c r="N16" i="32"/>
  <c r="M16" i="32"/>
  <c r="L16" i="32"/>
  <c r="K16" i="32"/>
  <c r="J16" i="32"/>
  <c r="I16" i="32"/>
  <c r="H16" i="32"/>
  <c r="G16" i="32"/>
  <c r="F16" i="32"/>
  <c r="E16" i="32"/>
  <c r="O16" i="32" s="1"/>
  <c r="D16" i="32"/>
  <c r="P16" i="32" s="1"/>
  <c r="P15" i="32"/>
  <c r="O15" i="32"/>
  <c r="P14" i="32"/>
  <c r="P17" i="32" s="1"/>
  <c r="O14" i="32"/>
  <c r="O17" i="32" s="1"/>
  <c r="K48" i="31"/>
  <c r="K49" i="31" s="1"/>
  <c r="G48" i="31"/>
  <c r="G49" i="31" s="1"/>
  <c r="N45" i="31"/>
  <c r="M45" i="31"/>
  <c r="L45" i="31"/>
  <c r="K45" i="31"/>
  <c r="J45" i="31"/>
  <c r="I45" i="31"/>
  <c r="H45" i="31"/>
  <c r="G45" i="31"/>
  <c r="F45" i="31"/>
  <c r="E45" i="31"/>
  <c r="D45" i="31"/>
  <c r="P45" i="31" s="1"/>
  <c r="P44" i="31"/>
  <c r="O44" i="31"/>
  <c r="P43" i="31"/>
  <c r="O43" i="31"/>
  <c r="P42" i="31"/>
  <c r="O42" i="31"/>
  <c r="P41" i="31"/>
  <c r="O41" i="31"/>
  <c r="P40" i="31"/>
  <c r="O40" i="31"/>
  <c r="P39" i="31"/>
  <c r="O39" i="31"/>
  <c r="P38" i="31"/>
  <c r="O38" i="31"/>
  <c r="P37" i="31"/>
  <c r="O37" i="31"/>
  <c r="O45" i="31" s="1"/>
  <c r="N33" i="31"/>
  <c r="M33" i="31"/>
  <c r="L33" i="31"/>
  <c r="K33" i="31"/>
  <c r="J33" i="31"/>
  <c r="I33" i="31"/>
  <c r="H33" i="31"/>
  <c r="G33" i="31"/>
  <c r="F33" i="31"/>
  <c r="E33" i="31"/>
  <c r="O33" i="31" s="1"/>
  <c r="P33" i="31" s="1"/>
  <c r="D33" i="31"/>
  <c r="N32" i="31"/>
  <c r="M32" i="31"/>
  <c r="L32" i="31"/>
  <c r="K32" i="31"/>
  <c r="J32" i="31"/>
  <c r="I32" i="31"/>
  <c r="H32" i="31"/>
  <c r="G32" i="31"/>
  <c r="F32" i="31"/>
  <c r="E32" i="31"/>
  <c r="O32" i="31" s="1"/>
  <c r="D32" i="31"/>
  <c r="N22" i="31"/>
  <c r="M22" i="31"/>
  <c r="L22" i="31"/>
  <c r="K22" i="31"/>
  <c r="J22" i="31"/>
  <c r="I22" i="31"/>
  <c r="H22" i="31"/>
  <c r="G22" i="31"/>
  <c r="F22" i="31"/>
  <c r="F23" i="31" s="1"/>
  <c r="E22" i="31"/>
  <c r="D22" i="31"/>
  <c r="P53" i="31" s="1"/>
  <c r="O21" i="31"/>
  <c r="N17" i="31"/>
  <c r="M17" i="31"/>
  <c r="L17" i="31"/>
  <c r="K17" i="31"/>
  <c r="J17" i="31"/>
  <c r="I17" i="31"/>
  <c r="H17" i="31"/>
  <c r="G17" i="31"/>
  <c r="F17" i="31"/>
  <c r="E17" i="31"/>
  <c r="D17" i="31"/>
  <c r="N16" i="31"/>
  <c r="M16" i="31"/>
  <c r="L16" i="31"/>
  <c r="K16" i="31"/>
  <c r="J16" i="31"/>
  <c r="I16" i="31"/>
  <c r="H16" i="31"/>
  <c r="G16" i="31"/>
  <c r="F16" i="31"/>
  <c r="E16" i="31"/>
  <c r="O16" i="31" s="1"/>
  <c r="D16" i="31"/>
  <c r="P16" i="31" s="1"/>
  <c r="P15" i="31"/>
  <c r="O15" i="31"/>
  <c r="P14" i="31"/>
  <c r="P17" i="31" s="1"/>
  <c r="O14" i="31"/>
  <c r="O17" i="31" s="1"/>
  <c r="K48" i="30"/>
  <c r="K49" i="30" s="1"/>
  <c r="G48" i="30"/>
  <c r="G49" i="30" s="1"/>
  <c r="N45" i="30"/>
  <c r="M45" i="30"/>
  <c r="L45" i="30"/>
  <c r="K45" i="30"/>
  <c r="J45" i="30"/>
  <c r="I45" i="30"/>
  <c r="H45" i="30"/>
  <c r="G45" i="30"/>
  <c r="F45" i="30"/>
  <c r="E45" i="30"/>
  <c r="D45" i="30"/>
  <c r="P44" i="30"/>
  <c r="O44" i="30"/>
  <c r="P43" i="30"/>
  <c r="O43" i="30"/>
  <c r="P42" i="30"/>
  <c r="O42" i="30"/>
  <c r="P41" i="30"/>
  <c r="O41" i="30"/>
  <c r="P40" i="30"/>
  <c r="O40" i="30"/>
  <c r="P39" i="30"/>
  <c r="O39" i="30"/>
  <c r="P38" i="30"/>
  <c r="O38" i="30"/>
  <c r="P37" i="30"/>
  <c r="O37" i="30"/>
  <c r="O45" i="30" s="1"/>
  <c r="N33" i="30"/>
  <c r="M33" i="30"/>
  <c r="L33" i="30"/>
  <c r="K33" i="30"/>
  <c r="J33" i="30"/>
  <c r="I33" i="30"/>
  <c r="H33" i="30"/>
  <c r="G33" i="30"/>
  <c r="F33" i="30"/>
  <c r="E33" i="30"/>
  <c r="O33" i="30" s="1"/>
  <c r="P33" i="30" s="1"/>
  <c r="D33" i="30"/>
  <c r="N32" i="30"/>
  <c r="M32" i="30"/>
  <c r="L32" i="30"/>
  <c r="K32" i="30"/>
  <c r="J32" i="30"/>
  <c r="I32" i="30"/>
  <c r="H32" i="30"/>
  <c r="G32" i="30"/>
  <c r="F32" i="30"/>
  <c r="E32" i="30"/>
  <c r="O32" i="30" s="1"/>
  <c r="D32" i="30"/>
  <c r="N22" i="30"/>
  <c r="M22" i="30"/>
  <c r="L22" i="30"/>
  <c r="K22" i="30"/>
  <c r="J22" i="30"/>
  <c r="I22" i="30"/>
  <c r="H22" i="30"/>
  <c r="G22" i="30"/>
  <c r="F22" i="30"/>
  <c r="F23" i="30" s="1"/>
  <c r="E22" i="30"/>
  <c r="D22" i="30"/>
  <c r="P53" i="30" s="1"/>
  <c r="O21" i="30"/>
  <c r="N17" i="30"/>
  <c r="M17" i="30"/>
  <c r="L17" i="30"/>
  <c r="K17" i="30"/>
  <c r="J17" i="30"/>
  <c r="I17" i="30"/>
  <c r="H17" i="30"/>
  <c r="G17" i="30"/>
  <c r="F17" i="30"/>
  <c r="E17" i="30"/>
  <c r="D17" i="30"/>
  <c r="N16" i="30"/>
  <c r="M16" i="30"/>
  <c r="L16" i="30"/>
  <c r="K16" i="30"/>
  <c r="J16" i="30"/>
  <c r="I16" i="30"/>
  <c r="H16" i="30"/>
  <c r="G16" i="30"/>
  <c r="F16" i="30"/>
  <c r="E16" i="30"/>
  <c r="O16" i="30" s="1"/>
  <c r="D16" i="30"/>
  <c r="P16" i="30" s="1"/>
  <c r="P15" i="30"/>
  <c r="O15" i="30"/>
  <c r="P14" i="30"/>
  <c r="P17" i="30" s="1"/>
  <c r="O14" i="30"/>
  <c r="O17" i="30" s="1"/>
  <c r="K48" i="29"/>
  <c r="K49" i="29" s="1"/>
  <c r="G48" i="29"/>
  <c r="G49" i="29" s="1"/>
  <c r="N45" i="29"/>
  <c r="M45" i="29"/>
  <c r="L45" i="29"/>
  <c r="K45" i="29"/>
  <c r="J45" i="29"/>
  <c r="I45" i="29"/>
  <c r="H45" i="29"/>
  <c r="G45" i="29"/>
  <c r="F45" i="29"/>
  <c r="E45" i="29"/>
  <c r="D45" i="29"/>
  <c r="P45" i="29" s="1"/>
  <c r="P44" i="29"/>
  <c r="O44" i="29"/>
  <c r="P43" i="29"/>
  <c r="O43" i="29"/>
  <c r="P42" i="29"/>
  <c r="O42" i="29"/>
  <c r="P41" i="29"/>
  <c r="O41" i="29"/>
  <c r="P40" i="29"/>
  <c r="O40" i="29"/>
  <c r="P39" i="29"/>
  <c r="O39" i="29"/>
  <c r="P38" i="29"/>
  <c r="O38" i="29"/>
  <c r="P37" i="29"/>
  <c r="O37" i="29"/>
  <c r="O45" i="29" s="1"/>
  <c r="N33" i="29"/>
  <c r="M33" i="29"/>
  <c r="L33" i="29"/>
  <c r="K33" i="29"/>
  <c r="J33" i="29"/>
  <c r="I33" i="29"/>
  <c r="H33" i="29"/>
  <c r="G33" i="29"/>
  <c r="F33" i="29"/>
  <c r="E33" i="29"/>
  <c r="D33" i="29"/>
  <c r="N32" i="29"/>
  <c r="M32" i="29"/>
  <c r="L32" i="29"/>
  <c r="K32" i="29"/>
  <c r="J32" i="29"/>
  <c r="I32" i="29"/>
  <c r="H32" i="29"/>
  <c r="G32" i="29"/>
  <c r="F32" i="29"/>
  <c r="E32" i="29"/>
  <c r="D32" i="29"/>
  <c r="N22" i="29"/>
  <c r="M22" i="29"/>
  <c r="L22" i="29"/>
  <c r="K22" i="29"/>
  <c r="J22" i="29"/>
  <c r="I22" i="29"/>
  <c r="H22" i="29"/>
  <c r="G22" i="29"/>
  <c r="F22" i="29"/>
  <c r="E22" i="29"/>
  <c r="D22" i="29"/>
  <c r="P53" i="29" s="1"/>
  <c r="O21" i="29"/>
  <c r="N17" i="29"/>
  <c r="M17" i="29"/>
  <c r="L17" i="29"/>
  <c r="K17" i="29"/>
  <c r="J17" i="29"/>
  <c r="I17" i="29"/>
  <c r="H17" i="29"/>
  <c r="G17" i="29"/>
  <c r="F17" i="29"/>
  <c r="E17" i="29"/>
  <c r="D17" i="29"/>
  <c r="N16" i="29"/>
  <c r="M16" i="29"/>
  <c r="L16" i="29"/>
  <c r="K16" i="29"/>
  <c r="J16" i="29"/>
  <c r="I16" i="29"/>
  <c r="H16" i="29"/>
  <c r="G16" i="29"/>
  <c r="F16" i="29"/>
  <c r="E16" i="29"/>
  <c r="O16" i="29" s="1"/>
  <c r="D16" i="29"/>
  <c r="P16" i="29" s="1"/>
  <c r="P15" i="29"/>
  <c r="O15" i="29"/>
  <c r="P14" i="29"/>
  <c r="P17" i="29" s="1"/>
  <c r="O14" i="29"/>
  <c r="K48" i="28"/>
  <c r="K49" i="28" s="1"/>
  <c r="G48" i="28"/>
  <c r="G49" i="28" s="1"/>
  <c r="N45" i="28"/>
  <c r="M45" i="28"/>
  <c r="L45" i="28"/>
  <c r="L48" i="28" s="1"/>
  <c r="L49" i="28" s="1"/>
  <c r="K45" i="28"/>
  <c r="J45" i="28"/>
  <c r="I45" i="28"/>
  <c r="H45" i="28"/>
  <c r="G45" i="28"/>
  <c r="F45" i="28"/>
  <c r="E45" i="28"/>
  <c r="D45" i="28"/>
  <c r="D48" i="28" s="1"/>
  <c r="P44" i="28"/>
  <c r="O44" i="28"/>
  <c r="P43" i="28"/>
  <c r="O43" i="28"/>
  <c r="P42" i="28"/>
  <c r="O42" i="28"/>
  <c r="P41" i="28"/>
  <c r="O41" i="28"/>
  <c r="P40" i="28"/>
  <c r="O40" i="28"/>
  <c r="P39" i="28"/>
  <c r="O39" i="28"/>
  <c r="P38" i="28"/>
  <c r="O38" i="28"/>
  <c r="P37" i="28"/>
  <c r="O37" i="28"/>
  <c r="O45" i="28" s="1"/>
  <c r="N33" i="28"/>
  <c r="M33" i="28"/>
  <c r="L33" i="28"/>
  <c r="K33" i="28"/>
  <c r="J33" i="28"/>
  <c r="I33" i="28"/>
  <c r="H33" i="28"/>
  <c r="G33" i="28"/>
  <c r="F33" i="28"/>
  <c r="E33" i="28"/>
  <c r="D33" i="28"/>
  <c r="N32" i="28"/>
  <c r="M32" i="28"/>
  <c r="L32" i="28"/>
  <c r="K32" i="28"/>
  <c r="J32" i="28"/>
  <c r="I32" i="28"/>
  <c r="H32" i="28"/>
  <c r="G32" i="28"/>
  <c r="F32" i="28"/>
  <c r="E32" i="28"/>
  <c r="D32" i="28"/>
  <c r="O32" i="28" s="1"/>
  <c r="N22" i="28"/>
  <c r="M22" i="28"/>
  <c r="L22" i="28"/>
  <c r="K22" i="28"/>
  <c r="J22" i="28"/>
  <c r="I22" i="28"/>
  <c r="H22" i="28"/>
  <c r="G22" i="28"/>
  <c r="F22" i="28"/>
  <c r="E22" i="28"/>
  <c r="D22" i="28"/>
  <c r="P53" i="28" s="1"/>
  <c r="O21" i="28"/>
  <c r="N17" i="28"/>
  <c r="M17" i="28"/>
  <c r="L17" i="28"/>
  <c r="K17" i="28"/>
  <c r="J17" i="28"/>
  <c r="I17" i="28"/>
  <c r="H17" i="28"/>
  <c r="G17" i="28"/>
  <c r="F17" i="28"/>
  <c r="E17" i="28"/>
  <c r="D17" i="28"/>
  <c r="N16" i="28"/>
  <c r="M16" i="28"/>
  <c r="L16" i="28"/>
  <c r="K16" i="28"/>
  <c r="J16" i="28"/>
  <c r="I16" i="28"/>
  <c r="H16" i="28"/>
  <c r="G16" i="28"/>
  <c r="F16" i="28"/>
  <c r="E16" i="28"/>
  <c r="O16" i="28" s="1"/>
  <c r="D16" i="28"/>
  <c r="P16" i="28" s="1"/>
  <c r="P15" i="28"/>
  <c r="O15" i="28"/>
  <c r="P14" i="28"/>
  <c r="P17" i="28" s="1"/>
  <c r="O14" i="28"/>
  <c r="O17" i="28" s="1"/>
  <c r="G48" i="2"/>
  <c r="G49" i="2" s="1"/>
  <c r="N45" i="2"/>
  <c r="M45" i="2"/>
  <c r="L45" i="2"/>
  <c r="K45" i="2"/>
  <c r="J45" i="2"/>
  <c r="I45" i="2"/>
  <c r="H45" i="2"/>
  <c r="G45" i="2"/>
  <c r="F45" i="2"/>
  <c r="E45" i="2"/>
  <c r="D45" i="2"/>
  <c r="D48" i="2" s="1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D34" i="1" s="1"/>
  <c r="P37" i="2"/>
  <c r="O37" i="2"/>
  <c r="N22" i="2"/>
  <c r="M22" i="2"/>
  <c r="L22" i="2"/>
  <c r="K22" i="2"/>
  <c r="J22" i="2"/>
  <c r="I22" i="2"/>
  <c r="H22" i="2"/>
  <c r="G22" i="2"/>
  <c r="G23" i="2" s="1"/>
  <c r="F22" i="2"/>
  <c r="E22" i="2"/>
  <c r="D22" i="2"/>
  <c r="O21" i="2"/>
  <c r="N17" i="2"/>
  <c r="M17" i="2"/>
  <c r="L17" i="2"/>
  <c r="K17" i="2"/>
  <c r="K48" i="2" s="1"/>
  <c r="K49" i="2" s="1"/>
  <c r="J17" i="2"/>
  <c r="I17" i="2"/>
  <c r="H17" i="2"/>
  <c r="G17" i="2"/>
  <c r="F17" i="2"/>
  <c r="E17" i="2"/>
  <c r="D17" i="2"/>
  <c r="N16" i="2"/>
  <c r="M16" i="2"/>
  <c r="L16" i="2"/>
  <c r="K16" i="2"/>
  <c r="J16" i="2"/>
  <c r="I16" i="2"/>
  <c r="H16" i="2"/>
  <c r="G16" i="2"/>
  <c r="F16" i="2"/>
  <c r="E16" i="2"/>
  <c r="D16" i="2"/>
  <c r="P15" i="2"/>
  <c r="O15" i="2"/>
  <c r="P14" i="2"/>
  <c r="O14" i="2"/>
  <c r="K48" i="27"/>
  <c r="K49" i="27" s="1"/>
  <c r="N45" i="27"/>
  <c r="M45" i="27"/>
  <c r="L45" i="27"/>
  <c r="K45" i="27"/>
  <c r="J45" i="27"/>
  <c r="I45" i="27"/>
  <c r="H45" i="27"/>
  <c r="G45" i="27"/>
  <c r="F45" i="27"/>
  <c r="E45" i="27"/>
  <c r="D45" i="27"/>
  <c r="P44" i="27"/>
  <c r="O44" i="27"/>
  <c r="P43" i="27"/>
  <c r="O43" i="27"/>
  <c r="P42" i="27"/>
  <c r="O42" i="27"/>
  <c r="P41" i="27"/>
  <c r="O41" i="27"/>
  <c r="P40" i="27"/>
  <c r="O40" i="27"/>
  <c r="D36" i="1" s="1"/>
  <c r="P39" i="27"/>
  <c r="O39" i="27"/>
  <c r="P38" i="27"/>
  <c r="O38" i="27"/>
  <c r="P37" i="27"/>
  <c r="O37" i="27"/>
  <c r="O45" i="27" s="1"/>
  <c r="N33" i="27"/>
  <c r="M33" i="27"/>
  <c r="L33" i="27"/>
  <c r="K33" i="27"/>
  <c r="J33" i="27"/>
  <c r="I33" i="27"/>
  <c r="H33" i="27"/>
  <c r="G33" i="27"/>
  <c r="F33" i="27"/>
  <c r="E33" i="27"/>
  <c r="D33" i="27"/>
  <c r="N32" i="27"/>
  <c r="M32" i="27"/>
  <c r="L32" i="27"/>
  <c r="K32" i="27"/>
  <c r="J32" i="27"/>
  <c r="I32" i="27"/>
  <c r="H32" i="27"/>
  <c r="G32" i="27"/>
  <c r="F32" i="27"/>
  <c r="E32" i="27"/>
  <c r="D32" i="27"/>
  <c r="N22" i="27"/>
  <c r="N23" i="27" s="1"/>
  <c r="M22" i="27"/>
  <c r="L22" i="27"/>
  <c r="K22" i="27"/>
  <c r="J22" i="27"/>
  <c r="I22" i="27"/>
  <c r="H22" i="27"/>
  <c r="G22" i="27"/>
  <c r="F22" i="27"/>
  <c r="E22" i="27"/>
  <c r="D22" i="27"/>
  <c r="P53" i="27" s="1"/>
  <c r="O21" i="27"/>
  <c r="N17" i="27"/>
  <c r="M17" i="27"/>
  <c r="L17" i="27"/>
  <c r="K17" i="27"/>
  <c r="J17" i="27"/>
  <c r="I17" i="27"/>
  <c r="H17" i="27"/>
  <c r="G17" i="27"/>
  <c r="G48" i="27" s="1"/>
  <c r="G49" i="27" s="1"/>
  <c r="F17" i="27"/>
  <c r="E17" i="27"/>
  <c r="D17" i="27"/>
  <c r="N16" i="27"/>
  <c r="M16" i="27"/>
  <c r="L16" i="27"/>
  <c r="K16" i="27"/>
  <c r="J16" i="27"/>
  <c r="I16" i="27"/>
  <c r="H16" i="27"/>
  <c r="G16" i="27"/>
  <c r="F16" i="27"/>
  <c r="E16" i="27"/>
  <c r="D16" i="27"/>
  <c r="P15" i="27"/>
  <c r="O15" i="27"/>
  <c r="P14" i="27"/>
  <c r="P17" i="27" s="1"/>
  <c r="O14" i="27"/>
  <c r="E35" i="1"/>
  <c r="E36" i="1"/>
  <c r="E37" i="1"/>
  <c r="E38" i="1"/>
  <c r="E39" i="1"/>
  <c r="E40" i="1"/>
  <c r="E34" i="1"/>
  <c r="E33" i="1"/>
  <c r="F27" i="1"/>
  <c r="E20" i="1"/>
  <c r="D38" i="1"/>
  <c r="D40" i="1"/>
  <c r="C32" i="35"/>
  <c r="C32" i="34"/>
  <c r="C32" i="33"/>
  <c r="C32" i="32"/>
  <c r="C32" i="31"/>
  <c r="C32" i="30"/>
  <c r="C32" i="29"/>
  <c r="C32" i="28"/>
  <c r="P17" i="2" l="1"/>
  <c r="O16" i="2"/>
  <c r="O22" i="2"/>
  <c r="L48" i="2"/>
  <c r="L49" i="2" s="1"/>
  <c r="O45" i="2"/>
  <c r="P53" i="2"/>
  <c r="O17" i="2"/>
  <c r="P16" i="2"/>
  <c r="J46" i="35"/>
  <c r="J47" i="35" s="1"/>
  <c r="J24" i="35"/>
  <c r="N23" i="35"/>
  <c r="J25" i="35"/>
  <c r="P45" i="35"/>
  <c r="O22" i="35"/>
  <c r="G23" i="35"/>
  <c r="K23" i="35"/>
  <c r="D48" i="35"/>
  <c r="H48" i="35"/>
  <c r="H49" i="35" s="1"/>
  <c r="L48" i="35"/>
  <c r="L49" i="35" s="1"/>
  <c r="F23" i="35"/>
  <c r="D23" i="35"/>
  <c r="H23" i="35"/>
  <c r="L23" i="35"/>
  <c r="E48" i="35"/>
  <c r="E49" i="35" s="1"/>
  <c r="I48" i="35"/>
  <c r="I49" i="35" s="1"/>
  <c r="M48" i="35"/>
  <c r="M49" i="35" s="1"/>
  <c r="E23" i="35"/>
  <c r="I23" i="35"/>
  <c r="M23" i="35"/>
  <c r="F48" i="35"/>
  <c r="F49" i="35" s="1"/>
  <c r="J48" i="35"/>
  <c r="J49" i="35" s="1"/>
  <c r="N48" i="35"/>
  <c r="N49" i="35" s="1"/>
  <c r="J46" i="34"/>
  <c r="J47" i="34" s="1"/>
  <c r="J24" i="34"/>
  <c r="N23" i="34"/>
  <c r="J25" i="34"/>
  <c r="P45" i="34"/>
  <c r="O22" i="34"/>
  <c r="G23" i="34"/>
  <c r="K23" i="34"/>
  <c r="D48" i="34"/>
  <c r="H48" i="34"/>
  <c r="H49" i="34" s="1"/>
  <c r="L48" i="34"/>
  <c r="L49" i="34" s="1"/>
  <c r="D23" i="34"/>
  <c r="H23" i="34"/>
  <c r="L23" i="34"/>
  <c r="E48" i="34"/>
  <c r="E49" i="34" s="1"/>
  <c r="I48" i="34"/>
  <c r="I49" i="34" s="1"/>
  <c r="M48" i="34"/>
  <c r="M49" i="34" s="1"/>
  <c r="F23" i="34"/>
  <c r="E23" i="34"/>
  <c r="I23" i="34"/>
  <c r="M23" i="34"/>
  <c r="F48" i="34"/>
  <c r="F49" i="34" s="1"/>
  <c r="J48" i="34"/>
  <c r="J49" i="34" s="1"/>
  <c r="N48" i="34"/>
  <c r="N49" i="34" s="1"/>
  <c r="N46" i="33"/>
  <c r="N47" i="33" s="1"/>
  <c r="N24" i="33"/>
  <c r="N25" i="33" s="1"/>
  <c r="J23" i="33"/>
  <c r="O22" i="33"/>
  <c r="G23" i="33"/>
  <c r="K23" i="33"/>
  <c r="D48" i="33"/>
  <c r="H48" i="33"/>
  <c r="H49" i="33" s="1"/>
  <c r="L48" i="33"/>
  <c r="L49" i="33" s="1"/>
  <c r="F23" i="33"/>
  <c r="D23" i="33"/>
  <c r="H23" i="33"/>
  <c r="L23" i="33"/>
  <c r="E48" i="33"/>
  <c r="E49" i="33" s="1"/>
  <c r="I48" i="33"/>
  <c r="I49" i="33" s="1"/>
  <c r="M48" i="33"/>
  <c r="M49" i="33" s="1"/>
  <c r="E23" i="33"/>
  <c r="I23" i="33"/>
  <c r="M23" i="33"/>
  <c r="F48" i="33"/>
  <c r="F49" i="33" s="1"/>
  <c r="J48" i="33"/>
  <c r="J49" i="33" s="1"/>
  <c r="N48" i="33"/>
  <c r="N49" i="33" s="1"/>
  <c r="J46" i="32"/>
  <c r="J47" i="32" s="1"/>
  <c r="J24" i="32"/>
  <c r="F23" i="32"/>
  <c r="N23" i="32"/>
  <c r="J25" i="32"/>
  <c r="P45" i="32"/>
  <c r="O22" i="32"/>
  <c r="G23" i="32"/>
  <c r="K23" i="32"/>
  <c r="D48" i="32"/>
  <c r="H48" i="32"/>
  <c r="H49" i="32" s="1"/>
  <c r="L48" i="32"/>
  <c r="L49" i="32" s="1"/>
  <c r="D23" i="32"/>
  <c r="H23" i="32"/>
  <c r="L23" i="32"/>
  <c r="E48" i="32"/>
  <c r="E49" i="32" s="1"/>
  <c r="I48" i="32"/>
  <c r="I49" i="32" s="1"/>
  <c r="M48" i="32"/>
  <c r="M49" i="32" s="1"/>
  <c r="E23" i="32"/>
  <c r="I23" i="32"/>
  <c r="M23" i="32"/>
  <c r="F48" i="32"/>
  <c r="F49" i="32" s="1"/>
  <c r="J48" i="32"/>
  <c r="J49" i="32" s="1"/>
  <c r="N48" i="32"/>
  <c r="N49" i="32" s="1"/>
  <c r="F46" i="31"/>
  <c r="F47" i="31" s="1"/>
  <c r="F24" i="31"/>
  <c r="J23" i="31"/>
  <c r="F25" i="31"/>
  <c r="O22" i="31"/>
  <c r="G23" i="31"/>
  <c r="K23" i="31"/>
  <c r="D48" i="31"/>
  <c r="H48" i="31"/>
  <c r="H49" i="31" s="1"/>
  <c r="L48" i="31"/>
  <c r="L49" i="31" s="1"/>
  <c r="N23" i="31"/>
  <c r="D39" i="1"/>
  <c r="D23" i="31"/>
  <c r="H23" i="31"/>
  <c r="L23" i="31"/>
  <c r="E48" i="31"/>
  <c r="E49" i="31" s="1"/>
  <c r="I48" i="31"/>
  <c r="I49" i="31" s="1"/>
  <c r="M48" i="31"/>
  <c r="M49" i="31" s="1"/>
  <c r="E23" i="31"/>
  <c r="I23" i="31"/>
  <c r="M23" i="31"/>
  <c r="F48" i="31"/>
  <c r="F49" i="31" s="1"/>
  <c r="J48" i="31"/>
  <c r="J49" i="31" s="1"/>
  <c r="N48" i="31"/>
  <c r="N49" i="31" s="1"/>
  <c r="F46" i="30"/>
  <c r="F47" i="30" s="1"/>
  <c r="F24" i="30"/>
  <c r="J23" i="30"/>
  <c r="F25" i="30"/>
  <c r="P45" i="30"/>
  <c r="O22" i="30"/>
  <c r="D48" i="30"/>
  <c r="D23" i="30"/>
  <c r="H23" i="30"/>
  <c r="L23" i="30"/>
  <c r="E48" i="30"/>
  <c r="E49" i="30" s="1"/>
  <c r="I48" i="30"/>
  <c r="I49" i="30" s="1"/>
  <c r="M48" i="30"/>
  <c r="M49" i="30" s="1"/>
  <c r="N23" i="30"/>
  <c r="G23" i="30"/>
  <c r="K23" i="30"/>
  <c r="H48" i="30"/>
  <c r="H49" i="30" s="1"/>
  <c r="L48" i="30"/>
  <c r="L49" i="30" s="1"/>
  <c r="E23" i="30"/>
  <c r="I23" i="30"/>
  <c r="M23" i="30"/>
  <c r="F48" i="30"/>
  <c r="F49" i="30" s="1"/>
  <c r="J48" i="30"/>
  <c r="J49" i="30" s="1"/>
  <c r="N48" i="30"/>
  <c r="N49" i="30" s="1"/>
  <c r="O17" i="29"/>
  <c r="O33" i="28"/>
  <c r="P33" i="28" s="1"/>
  <c r="O33" i="29"/>
  <c r="P33" i="29" s="1"/>
  <c r="O32" i="29"/>
  <c r="F23" i="29"/>
  <c r="O22" i="29"/>
  <c r="G23" i="29"/>
  <c r="K23" i="29"/>
  <c r="D48" i="29"/>
  <c r="H48" i="29"/>
  <c r="H49" i="29" s="1"/>
  <c r="L48" i="29"/>
  <c r="L49" i="29" s="1"/>
  <c r="N23" i="29"/>
  <c r="D35" i="1"/>
  <c r="D23" i="29"/>
  <c r="H23" i="29"/>
  <c r="L23" i="29"/>
  <c r="E48" i="29"/>
  <c r="E49" i="29" s="1"/>
  <c r="I48" i="29"/>
  <c r="I49" i="29" s="1"/>
  <c r="M48" i="29"/>
  <c r="M49" i="29" s="1"/>
  <c r="J23" i="29"/>
  <c r="E23" i="29"/>
  <c r="I23" i="29"/>
  <c r="M23" i="29"/>
  <c r="F48" i="29"/>
  <c r="F49" i="29" s="1"/>
  <c r="J48" i="29"/>
  <c r="J49" i="29" s="1"/>
  <c r="N48" i="29"/>
  <c r="N49" i="29" s="1"/>
  <c r="D49" i="28"/>
  <c r="J23" i="28"/>
  <c r="E41" i="1"/>
  <c r="O22" i="28"/>
  <c r="K23" i="28"/>
  <c r="H48" i="28"/>
  <c r="H49" i="28" s="1"/>
  <c r="D23" i="28"/>
  <c r="H23" i="28"/>
  <c r="L23" i="28"/>
  <c r="E48" i="28"/>
  <c r="E49" i="28" s="1"/>
  <c r="I48" i="28"/>
  <c r="I49" i="28" s="1"/>
  <c r="M48" i="28"/>
  <c r="M49" i="28" s="1"/>
  <c r="F23" i="28"/>
  <c r="N23" i="28"/>
  <c r="P45" i="28"/>
  <c r="G23" i="28"/>
  <c r="E23" i="28"/>
  <c r="I23" i="28"/>
  <c r="M23" i="28"/>
  <c r="F48" i="28"/>
  <c r="F49" i="28" s="1"/>
  <c r="J48" i="28"/>
  <c r="J49" i="28" s="1"/>
  <c r="N48" i="28"/>
  <c r="N49" i="28" s="1"/>
  <c r="G24" i="2"/>
  <c r="G46" i="2"/>
  <c r="G47" i="2" s="1"/>
  <c r="G50" i="2" s="1"/>
  <c r="G51" i="2" s="1"/>
  <c r="D49" i="2"/>
  <c r="F23" i="2"/>
  <c r="N23" i="2"/>
  <c r="P45" i="2"/>
  <c r="K23" i="2"/>
  <c r="G25" i="2"/>
  <c r="H48" i="2"/>
  <c r="H49" i="2" s="1"/>
  <c r="D23" i="2"/>
  <c r="H23" i="2"/>
  <c r="L23" i="2"/>
  <c r="E48" i="2"/>
  <c r="E49" i="2" s="1"/>
  <c r="I48" i="2"/>
  <c r="I49" i="2" s="1"/>
  <c r="M48" i="2"/>
  <c r="M49" i="2" s="1"/>
  <c r="J23" i="2"/>
  <c r="D37" i="1"/>
  <c r="E23" i="2"/>
  <c r="I23" i="2"/>
  <c r="M23" i="2"/>
  <c r="F48" i="2"/>
  <c r="F49" i="2" s="1"/>
  <c r="J48" i="2"/>
  <c r="J49" i="2" s="1"/>
  <c r="N48" i="2"/>
  <c r="N49" i="2" s="1"/>
  <c r="O16" i="27"/>
  <c r="F23" i="27"/>
  <c r="P16" i="27"/>
  <c r="O17" i="27"/>
  <c r="O32" i="27"/>
  <c r="O33" i="27"/>
  <c r="P33" i="27" s="1"/>
  <c r="F46" i="27"/>
  <c r="F47" i="27" s="1"/>
  <c r="F24" i="27"/>
  <c r="N46" i="27"/>
  <c r="N47" i="27" s="1"/>
  <c r="N50" i="27" s="1"/>
  <c r="N51" i="27" s="1"/>
  <c r="N24" i="27"/>
  <c r="J23" i="27"/>
  <c r="F25" i="27"/>
  <c r="N25" i="27"/>
  <c r="P45" i="27"/>
  <c r="O22" i="27"/>
  <c r="G23" i="27"/>
  <c r="K23" i="27"/>
  <c r="D48" i="27"/>
  <c r="H48" i="27"/>
  <c r="H49" i="27" s="1"/>
  <c r="L48" i="27"/>
  <c r="L49" i="27" s="1"/>
  <c r="D23" i="27"/>
  <c r="H23" i="27"/>
  <c r="L23" i="27"/>
  <c r="E48" i="27"/>
  <c r="E49" i="27" s="1"/>
  <c r="I48" i="27"/>
  <c r="I49" i="27" s="1"/>
  <c r="M48" i="27"/>
  <c r="M49" i="27" s="1"/>
  <c r="D33" i="1"/>
  <c r="E23" i="27"/>
  <c r="I23" i="27"/>
  <c r="M23" i="27"/>
  <c r="F48" i="27"/>
  <c r="F49" i="27" s="1"/>
  <c r="J48" i="27"/>
  <c r="J49" i="27" s="1"/>
  <c r="N48" i="27"/>
  <c r="N49" i="27" s="1"/>
  <c r="O53" i="2" l="1"/>
  <c r="D41" i="1"/>
  <c r="I24" i="35"/>
  <c r="I25" i="35" s="1"/>
  <c r="I46" i="35"/>
  <c r="I47" i="35" s="1"/>
  <c r="I50" i="35" s="1"/>
  <c r="I51" i="35" s="1"/>
  <c r="E24" i="35"/>
  <c r="E25" i="35" s="1"/>
  <c r="E46" i="35"/>
  <c r="E47" i="35" s="1"/>
  <c r="E50" i="35" s="1"/>
  <c r="E51" i="35" s="1"/>
  <c r="F46" i="35"/>
  <c r="F47" i="35" s="1"/>
  <c r="F50" i="35" s="1"/>
  <c r="F51" i="35" s="1"/>
  <c r="F24" i="35"/>
  <c r="F25" i="35" s="1"/>
  <c r="K24" i="35"/>
  <c r="K25" i="35" s="1"/>
  <c r="K46" i="35"/>
  <c r="K47" i="35" s="1"/>
  <c r="K50" i="35" s="1"/>
  <c r="K51" i="35" s="1"/>
  <c r="L24" i="35"/>
  <c r="L25" i="35" s="1"/>
  <c r="L46" i="35"/>
  <c r="L47" i="35" s="1"/>
  <c r="L50" i="35" s="1"/>
  <c r="L51" i="35" s="1"/>
  <c r="G46" i="35"/>
  <c r="G47" i="35" s="1"/>
  <c r="G50" i="35" s="1"/>
  <c r="G51" i="35" s="1"/>
  <c r="G24" i="35"/>
  <c r="G25" i="35" s="1"/>
  <c r="N46" i="35"/>
  <c r="N47" i="35" s="1"/>
  <c r="N50" i="35" s="1"/>
  <c r="N51" i="35" s="1"/>
  <c r="N24" i="35"/>
  <c r="N25" i="35" s="1"/>
  <c r="D24" i="35"/>
  <c r="D46" i="35"/>
  <c r="O23" i="35"/>
  <c r="O48" i="35"/>
  <c r="D49" i="35"/>
  <c r="O49" i="35" s="1"/>
  <c r="M24" i="35"/>
  <c r="M25" i="35" s="1"/>
  <c r="M46" i="35"/>
  <c r="M47" i="35" s="1"/>
  <c r="M50" i="35" s="1"/>
  <c r="M51" i="35" s="1"/>
  <c r="H24" i="35"/>
  <c r="H25" i="35" s="1"/>
  <c r="H46" i="35"/>
  <c r="H47" i="35" s="1"/>
  <c r="H50" i="35" s="1"/>
  <c r="H51" i="35" s="1"/>
  <c r="O53" i="35"/>
  <c r="J50" i="35"/>
  <c r="J51" i="35" s="1"/>
  <c r="H24" i="34"/>
  <c r="H25" i="34" s="1"/>
  <c r="H46" i="34"/>
  <c r="H47" i="34" s="1"/>
  <c r="H50" i="34" s="1"/>
  <c r="H51" i="34" s="1"/>
  <c r="E24" i="34"/>
  <c r="E25" i="34" s="1"/>
  <c r="E46" i="34"/>
  <c r="E47" i="34" s="1"/>
  <c r="E50" i="34" s="1"/>
  <c r="E51" i="34" s="1"/>
  <c r="D24" i="34"/>
  <c r="D46" i="34"/>
  <c r="O23" i="34"/>
  <c r="I24" i="34"/>
  <c r="I25" i="34" s="1"/>
  <c r="I46" i="34"/>
  <c r="I47" i="34" s="1"/>
  <c r="I50" i="34" s="1"/>
  <c r="I51" i="34" s="1"/>
  <c r="D49" i="34"/>
  <c r="O49" i="34" s="1"/>
  <c r="O48" i="34"/>
  <c r="K24" i="34"/>
  <c r="K25" i="34" s="1"/>
  <c r="K46" i="34"/>
  <c r="K47" i="34" s="1"/>
  <c r="K50" i="34" s="1"/>
  <c r="K51" i="34" s="1"/>
  <c r="F46" i="34"/>
  <c r="F47" i="34" s="1"/>
  <c r="F50" i="34" s="1"/>
  <c r="F51" i="34" s="1"/>
  <c r="F24" i="34"/>
  <c r="F25" i="34" s="1"/>
  <c r="G46" i="34"/>
  <c r="G47" i="34" s="1"/>
  <c r="G50" i="34" s="1"/>
  <c r="G51" i="34" s="1"/>
  <c r="G24" i="34"/>
  <c r="G25" i="34" s="1"/>
  <c r="N46" i="34"/>
  <c r="N47" i="34" s="1"/>
  <c r="N50" i="34" s="1"/>
  <c r="N51" i="34" s="1"/>
  <c r="N24" i="34"/>
  <c r="N25" i="34" s="1"/>
  <c r="J50" i="34"/>
  <c r="J51" i="34" s="1"/>
  <c r="M24" i="34"/>
  <c r="M25" i="34" s="1"/>
  <c r="M46" i="34"/>
  <c r="M47" i="34" s="1"/>
  <c r="M50" i="34" s="1"/>
  <c r="M51" i="34" s="1"/>
  <c r="L24" i="34"/>
  <c r="L25" i="34" s="1"/>
  <c r="L46" i="34"/>
  <c r="L47" i="34" s="1"/>
  <c r="L50" i="34" s="1"/>
  <c r="L51" i="34" s="1"/>
  <c r="O53" i="34"/>
  <c r="M24" i="33"/>
  <c r="M25" i="33" s="1"/>
  <c r="M46" i="33"/>
  <c r="M47" i="33" s="1"/>
  <c r="M50" i="33" s="1"/>
  <c r="M51" i="33" s="1"/>
  <c r="H24" i="33"/>
  <c r="H25" i="33" s="1"/>
  <c r="H46" i="33"/>
  <c r="H47" i="33" s="1"/>
  <c r="H50" i="33" s="1"/>
  <c r="H51" i="33" s="1"/>
  <c r="K46" i="33"/>
  <c r="K47" i="33" s="1"/>
  <c r="K50" i="33" s="1"/>
  <c r="K51" i="33" s="1"/>
  <c r="K24" i="33"/>
  <c r="K25" i="33" s="1"/>
  <c r="I24" i="33"/>
  <c r="I25" i="33" s="1"/>
  <c r="I46" i="33"/>
  <c r="I47" i="33" s="1"/>
  <c r="I50" i="33" s="1"/>
  <c r="I51" i="33" s="1"/>
  <c r="D24" i="33"/>
  <c r="D46" i="33"/>
  <c r="O23" i="33"/>
  <c r="G24" i="33"/>
  <c r="G25" i="33" s="1"/>
  <c r="G46" i="33"/>
  <c r="G47" i="33" s="1"/>
  <c r="G50" i="33" s="1"/>
  <c r="G51" i="33" s="1"/>
  <c r="E24" i="33"/>
  <c r="E25" i="33" s="1"/>
  <c r="E46" i="33"/>
  <c r="E47" i="33" s="1"/>
  <c r="E50" i="33" s="1"/>
  <c r="E51" i="33" s="1"/>
  <c r="O53" i="33"/>
  <c r="N50" i="33"/>
  <c r="N51" i="33" s="1"/>
  <c r="L24" i="33"/>
  <c r="L25" i="33" s="1"/>
  <c r="L46" i="33"/>
  <c r="L47" i="33" s="1"/>
  <c r="L50" i="33" s="1"/>
  <c r="L51" i="33" s="1"/>
  <c r="F46" i="33"/>
  <c r="F47" i="33" s="1"/>
  <c r="F50" i="33" s="1"/>
  <c r="F51" i="33" s="1"/>
  <c r="F24" i="33"/>
  <c r="F25" i="33" s="1"/>
  <c r="O48" i="33"/>
  <c r="D49" i="33"/>
  <c r="O49" i="33" s="1"/>
  <c r="J46" i="33"/>
  <c r="J47" i="33" s="1"/>
  <c r="J50" i="33" s="1"/>
  <c r="J51" i="33" s="1"/>
  <c r="J24" i="33"/>
  <c r="J25" i="33" s="1"/>
  <c r="I24" i="32"/>
  <c r="I25" i="32" s="1"/>
  <c r="I46" i="32"/>
  <c r="I47" i="32" s="1"/>
  <c r="I50" i="32" s="1"/>
  <c r="I51" i="32" s="1"/>
  <c r="D24" i="32"/>
  <c r="D46" i="32"/>
  <c r="O23" i="32"/>
  <c r="E24" i="32"/>
  <c r="E25" i="32" s="1"/>
  <c r="E46" i="32"/>
  <c r="E47" i="32" s="1"/>
  <c r="E50" i="32" s="1"/>
  <c r="E51" i="32" s="1"/>
  <c r="G46" i="32"/>
  <c r="G47" i="32" s="1"/>
  <c r="G50" i="32" s="1"/>
  <c r="G51" i="32" s="1"/>
  <c r="G24" i="32"/>
  <c r="G25" i="32" s="1"/>
  <c r="N46" i="32"/>
  <c r="N47" i="32" s="1"/>
  <c r="N50" i="32" s="1"/>
  <c r="N51" i="32" s="1"/>
  <c r="N24" i="32"/>
  <c r="N25" i="32" s="1"/>
  <c r="L24" i="32"/>
  <c r="L25" i="32" s="1"/>
  <c r="L46" i="32"/>
  <c r="L47" i="32" s="1"/>
  <c r="L50" i="32" s="1"/>
  <c r="L51" i="32" s="1"/>
  <c r="O53" i="32"/>
  <c r="F46" i="32"/>
  <c r="F47" i="32" s="1"/>
  <c r="F50" i="32" s="1"/>
  <c r="F51" i="32" s="1"/>
  <c r="F24" i="32"/>
  <c r="F25" i="32" s="1"/>
  <c r="J50" i="32"/>
  <c r="J51" i="32" s="1"/>
  <c r="K46" i="32"/>
  <c r="K47" i="32" s="1"/>
  <c r="K50" i="32" s="1"/>
  <c r="K51" i="32" s="1"/>
  <c r="K24" i="32"/>
  <c r="K25" i="32" s="1"/>
  <c r="M24" i="32"/>
  <c r="M25" i="32" s="1"/>
  <c r="M46" i="32"/>
  <c r="M47" i="32" s="1"/>
  <c r="M50" i="32" s="1"/>
  <c r="M51" i="32" s="1"/>
  <c r="H24" i="32"/>
  <c r="H25" i="32" s="1"/>
  <c r="H46" i="32"/>
  <c r="H47" i="32" s="1"/>
  <c r="H50" i="32" s="1"/>
  <c r="H51" i="32" s="1"/>
  <c r="O48" i="32"/>
  <c r="D49" i="32"/>
  <c r="O49" i="32" s="1"/>
  <c r="E24" i="31"/>
  <c r="E25" i="31" s="1"/>
  <c r="E46" i="31"/>
  <c r="E47" i="31" s="1"/>
  <c r="E50" i="31" s="1"/>
  <c r="E51" i="31" s="1"/>
  <c r="O53" i="31"/>
  <c r="L24" i="31"/>
  <c r="L25" i="31" s="1"/>
  <c r="L46" i="31"/>
  <c r="L47" i="31" s="1"/>
  <c r="L50" i="31" s="1"/>
  <c r="L51" i="31" s="1"/>
  <c r="N46" i="31"/>
  <c r="N47" i="31" s="1"/>
  <c r="N50" i="31" s="1"/>
  <c r="N51" i="31" s="1"/>
  <c r="N24" i="31"/>
  <c r="N25" i="31" s="1"/>
  <c r="D49" i="31"/>
  <c r="O49" i="31" s="1"/>
  <c r="O48" i="31"/>
  <c r="M24" i="31"/>
  <c r="M25" i="31" s="1"/>
  <c r="M46" i="31"/>
  <c r="M47" i="31" s="1"/>
  <c r="M50" i="31" s="1"/>
  <c r="M51" i="31" s="1"/>
  <c r="H24" i="31"/>
  <c r="H25" i="31" s="1"/>
  <c r="H46" i="31"/>
  <c r="H47" i="31" s="1"/>
  <c r="H50" i="31" s="1"/>
  <c r="H51" i="31" s="1"/>
  <c r="K24" i="31"/>
  <c r="K25" i="31" s="1"/>
  <c r="K46" i="31"/>
  <c r="K47" i="31" s="1"/>
  <c r="K50" i="31" s="1"/>
  <c r="K51" i="31" s="1"/>
  <c r="J46" i="31"/>
  <c r="J47" i="31" s="1"/>
  <c r="J50" i="31" s="1"/>
  <c r="J51" i="31" s="1"/>
  <c r="J24" i="31"/>
  <c r="J25" i="31" s="1"/>
  <c r="F50" i="31"/>
  <c r="F51" i="31" s="1"/>
  <c r="I24" i="31"/>
  <c r="I25" i="31" s="1"/>
  <c r="I46" i="31"/>
  <c r="I47" i="31" s="1"/>
  <c r="I50" i="31" s="1"/>
  <c r="I51" i="31" s="1"/>
  <c r="D24" i="31"/>
  <c r="D46" i="31"/>
  <c r="O23" i="31"/>
  <c r="G46" i="31"/>
  <c r="G47" i="31" s="1"/>
  <c r="G50" i="31" s="1"/>
  <c r="G51" i="31" s="1"/>
  <c r="G24" i="31"/>
  <c r="G25" i="31" s="1"/>
  <c r="I24" i="30"/>
  <c r="I25" i="30" s="1"/>
  <c r="I46" i="30"/>
  <c r="I47" i="30" s="1"/>
  <c r="I50" i="30" s="1"/>
  <c r="I51" i="30" s="1"/>
  <c r="K24" i="30"/>
  <c r="K25" i="30" s="1"/>
  <c r="K46" i="30"/>
  <c r="K47" i="30" s="1"/>
  <c r="K50" i="30" s="1"/>
  <c r="K51" i="30" s="1"/>
  <c r="E24" i="30"/>
  <c r="E25" i="30" s="1"/>
  <c r="E46" i="30"/>
  <c r="E47" i="30" s="1"/>
  <c r="E50" i="30" s="1"/>
  <c r="E51" i="30" s="1"/>
  <c r="D46" i="30"/>
  <c r="D24" i="30"/>
  <c r="O23" i="30"/>
  <c r="N46" i="30"/>
  <c r="N47" i="30" s="1"/>
  <c r="N50" i="30" s="1"/>
  <c r="N51" i="30" s="1"/>
  <c r="N24" i="30"/>
  <c r="N25" i="30" s="1"/>
  <c r="O48" i="30"/>
  <c r="D49" i="30"/>
  <c r="O49" i="30" s="1"/>
  <c r="J46" i="30"/>
  <c r="J47" i="30" s="1"/>
  <c r="J50" i="30" s="1"/>
  <c r="J51" i="30" s="1"/>
  <c r="J24" i="30"/>
  <c r="J25" i="30" s="1"/>
  <c r="H46" i="30"/>
  <c r="H47" i="30" s="1"/>
  <c r="H50" i="30" s="1"/>
  <c r="H51" i="30" s="1"/>
  <c r="H24" i="30"/>
  <c r="H25" i="30" s="1"/>
  <c r="G46" i="30"/>
  <c r="G47" i="30" s="1"/>
  <c r="G50" i="30" s="1"/>
  <c r="G51" i="30" s="1"/>
  <c r="G24" i="30"/>
  <c r="G25" i="30" s="1"/>
  <c r="M24" i="30"/>
  <c r="M25" i="30" s="1"/>
  <c r="M46" i="30"/>
  <c r="M47" i="30" s="1"/>
  <c r="M50" i="30" s="1"/>
  <c r="M51" i="30" s="1"/>
  <c r="L24" i="30"/>
  <c r="L25" i="30" s="1"/>
  <c r="L46" i="30"/>
  <c r="L47" i="30" s="1"/>
  <c r="L50" i="30" s="1"/>
  <c r="L51" i="30" s="1"/>
  <c r="O53" i="30"/>
  <c r="F50" i="30"/>
  <c r="F51" i="30" s="1"/>
  <c r="M24" i="29"/>
  <c r="M25" i="29" s="1"/>
  <c r="M46" i="29"/>
  <c r="M47" i="29" s="1"/>
  <c r="M50" i="29" s="1"/>
  <c r="M51" i="29" s="1"/>
  <c r="D49" i="29"/>
  <c r="O49" i="29" s="1"/>
  <c r="O48" i="29"/>
  <c r="N46" i="29"/>
  <c r="N47" i="29" s="1"/>
  <c r="N50" i="29" s="1"/>
  <c r="N51" i="29" s="1"/>
  <c r="N24" i="29"/>
  <c r="N25" i="29" s="1"/>
  <c r="F46" i="29"/>
  <c r="F47" i="29" s="1"/>
  <c r="F50" i="29" s="1"/>
  <c r="F51" i="29" s="1"/>
  <c r="F24" i="29"/>
  <c r="F25" i="29" s="1"/>
  <c r="I24" i="29"/>
  <c r="I25" i="29" s="1"/>
  <c r="I46" i="29"/>
  <c r="I47" i="29" s="1"/>
  <c r="I50" i="29" s="1"/>
  <c r="I51" i="29" s="1"/>
  <c r="H24" i="29"/>
  <c r="H25" i="29" s="1"/>
  <c r="H46" i="29"/>
  <c r="H47" i="29" s="1"/>
  <c r="H50" i="29" s="1"/>
  <c r="H51" i="29" s="1"/>
  <c r="E24" i="29"/>
  <c r="E25" i="29" s="1"/>
  <c r="E46" i="29"/>
  <c r="E47" i="29" s="1"/>
  <c r="E50" i="29" s="1"/>
  <c r="E51" i="29" s="1"/>
  <c r="D24" i="29"/>
  <c r="D46" i="29"/>
  <c r="O23" i="29"/>
  <c r="G24" i="29"/>
  <c r="G25" i="29" s="1"/>
  <c r="G46" i="29"/>
  <c r="G47" i="29" s="1"/>
  <c r="G50" i="29" s="1"/>
  <c r="G51" i="29" s="1"/>
  <c r="L24" i="29"/>
  <c r="L25" i="29" s="1"/>
  <c r="L46" i="29"/>
  <c r="L47" i="29" s="1"/>
  <c r="L50" i="29" s="1"/>
  <c r="L51" i="29" s="1"/>
  <c r="K46" i="29"/>
  <c r="K47" i="29" s="1"/>
  <c r="K50" i="29" s="1"/>
  <c r="K51" i="29" s="1"/>
  <c r="K24" i="29"/>
  <c r="K25" i="29" s="1"/>
  <c r="J46" i="29"/>
  <c r="J47" i="29" s="1"/>
  <c r="J50" i="29" s="1"/>
  <c r="J51" i="29" s="1"/>
  <c r="J24" i="29"/>
  <c r="J25" i="29" s="1"/>
  <c r="O53" i="29"/>
  <c r="I24" i="28"/>
  <c r="I25" i="28" s="1"/>
  <c r="I46" i="28"/>
  <c r="I47" i="28" s="1"/>
  <c r="I50" i="28" s="1"/>
  <c r="I51" i="28" s="1"/>
  <c r="D46" i="28"/>
  <c r="O23" i="28"/>
  <c r="D24" i="28"/>
  <c r="F46" i="28"/>
  <c r="F47" i="28" s="1"/>
  <c r="F50" i="28" s="1"/>
  <c r="F51" i="28" s="1"/>
  <c r="F24" i="28"/>
  <c r="F25" i="28" s="1"/>
  <c r="O53" i="28"/>
  <c r="N46" i="28"/>
  <c r="N47" i="28" s="1"/>
  <c r="N50" i="28" s="1"/>
  <c r="N51" i="28" s="1"/>
  <c r="N24" i="28"/>
  <c r="N25" i="28" s="1"/>
  <c r="K24" i="28"/>
  <c r="K25" i="28" s="1"/>
  <c r="K46" i="28"/>
  <c r="K47" i="28" s="1"/>
  <c r="K50" i="28" s="1"/>
  <c r="K51" i="28" s="1"/>
  <c r="E24" i="28"/>
  <c r="E25" i="28" s="1"/>
  <c r="E46" i="28"/>
  <c r="E47" i="28" s="1"/>
  <c r="E50" i="28" s="1"/>
  <c r="E51" i="28" s="1"/>
  <c r="O48" i="28"/>
  <c r="G24" i="28"/>
  <c r="G25" i="28" s="1"/>
  <c r="G46" i="28"/>
  <c r="G47" i="28" s="1"/>
  <c r="G50" i="28" s="1"/>
  <c r="G51" i="28" s="1"/>
  <c r="L46" i="28"/>
  <c r="L47" i="28" s="1"/>
  <c r="L50" i="28" s="1"/>
  <c r="L51" i="28" s="1"/>
  <c r="L24" i="28"/>
  <c r="L25" i="28" s="1"/>
  <c r="O49" i="28"/>
  <c r="M24" i="28"/>
  <c r="M25" i="28" s="1"/>
  <c r="M46" i="28"/>
  <c r="M47" i="28" s="1"/>
  <c r="M50" i="28" s="1"/>
  <c r="M51" i="28" s="1"/>
  <c r="H24" i="28"/>
  <c r="H25" i="28" s="1"/>
  <c r="H46" i="28"/>
  <c r="H47" i="28" s="1"/>
  <c r="H50" i="28" s="1"/>
  <c r="H51" i="28" s="1"/>
  <c r="J46" i="28"/>
  <c r="J47" i="28" s="1"/>
  <c r="J50" i="28" s="1"/>
  <c r="J51" i="28" s="1"/>
  <c r="J24" i="28"/>
  <c r="J25" i="28" s="1"/>
  <c r="M24" i="2"/>
  <c r="M25" i="2" s="1"/>
  <c r="M46" i="2"/>
  <c r="M47" i="2" s="1"/>
  <c r="M50" i="2" s="1"/>
  <c r="M51" i="2" s="1"/>
  <c r="J46" i="2"/>
  <c r="J47" i="2" s="1"/>
  <c r="J50" i="2" s="1"/>
  <c r="J51" i="2" s="1"/>
  <c r="J24" i="2"/>
  <c r="J25" i="2" s="1"/>
  <c r="K24" i="2"/>
  <c r="K25" i="2" s="1"/>
  <c r="K46" i="2"/>
  <c r="K47" i="2" s="1"/>
  <c r="K50" i="2" s="1"/>
  <c r="K51" i="2" s="1"/>
  <c r="F46" i="2"/>
  <c r="F47" i="2" s="1"/>
  <c r="F50" i="2" s="1"/>
  <c r="F51" i="2" s="1"/>
  <c r="F24" i="2"/>
  <c r="F25" i="2" s="1"/>
  <c r="I24" i="2"/>
  <c r="I25" i="2" s="1"/>
  <c r="I46" i="2"/>
  <c r="I47" i="2" s="1"/>
  <c r="I50" i="2" s="1"/>
  <c r="I51" i="2" s="1"/>
  <c r="L24" i="2"/>
  <c r="L25" i="2" s="1"/>
  <c r="L46" i="2"/>
  <c r="L47" i="2" s="1"/>
  <c r="L50" i="2" s="1"/>
  <c r="L51" i="2" s="1"/>
  <c r="O23" i="2"/>
  <c r="D24" i="2"/>
  <c r="D46" i="2"/>
  <c r="N46" i="2"/>
  <c r="N47" i="2" s="1"/>
  <c r="N50" i="2" s="1"/>
  <c r="N51" i="2" s="1"/>
  <c r="N24" i="2"/>
  <c r="N25" i="2" s="1"/>
  <c r="O48" i="2"/>
  <c r="E24" i="2"/>
  <c r="E25" i="2" s="1"/>
  <c r="E46" i="2"/>
  <c r="E47" i="2" s="1"/>
  <c r="E50" i="2" s="1"/>
  <c r="E51" i="2" s="1"/>
  <c r="H46" i="2"/>
  <c r="H47" i="2" s="1"/>
  <c r="H50" i="2" s="1"/>
  <c r="H51" i="2" s="1"/>
  <c r="H24" i="2"/>
  <c r="H25" i="2" s="1"/>
  <c r="O49" i="2"/>
  <c r="G46" i="27"/>
  <c r="G47" i="27" s="1"/>
  <c r="G50" i="27" s="1"/>
  <c r="G51" i="27" s="1"/>
  <c r="G24" i="27"/>
  <c r="G25" i="27" s="1"/>
  <c r="M24" i="27"/>
  <c r="M25" i="27" s="1"/>
  <c r="M46" i="27"/>
  <c r="M47" i="27" s="1"/>
  <c r="M50" i="27" s="1"/>
  <c r="M51" i="27" s="1"/>
  <c r="L24" i="27"/>
  <c r="L25" i="27" s="1"/>
  <c r="L46" i="27"/>
  <c r="L47" i="27" s="1"/>
  <c r="L50" i="27" s="1"/>
  <c r="L51" i="27" s="1"/>
  <c r="O53" i="27"/>
  <c r="J46" i="27"/>
  <c r="J47" i="27" s="1"/>
  <c r="J50" i="27" s="1"/>
  <c r="J51" i="27" s="1"/>
  <c r="J24" i="27"/>
  <c r="J25" i="27" s="1"/>
  <c r="I24" i="27"/>
  <c r="I25" i="27" s="1"/>
  <c r="I46" i="27"/>
  <c r="I47" i="27" s="1"/>
  <c r="I50" i="27" s="1"/>
  <c r="I51" i="27" s="1"/>
  <c r="H24" i="27"/>
  <c r="H25" i="27" s="1"/>
  <c r="H46" i="27"/>
  <c r="H47" i="27" s="1"/>
  <c r="H50" i="27" s="1"/>
  <c r="H51" i="27" s="1"/>
  <c r="O48" i="27"/>
  <c r="D49" i="27"/>
  <c r="O49" i="27" s="1"/>
  <c r="E24" i="27"/>
  <c r="E25" i="27" s="1"/>
  <c r="E46" i="27"/>
  <c r="E47" i="27" s="1"/>
  <c r="E50" i="27" s="1"/>
  <c r="E51" i="27" s="1"/>
  <c r="D24" i="27"/>
  <c r="D46" i="27"/>
  <c r="O23" i="27"/>
  <c r="K24" i="27"/>
  <c r="K25" i="27" s="1"/>
  <c r="K46" i="27"/>
  <c r="K47" i="27" s="1"/>
  <c r="K50" i="27" s="1"/>
  <c r="K51" i="27" s="1"/>
  <c r="F50" i="27"/>
  <c r="F51" i="27" s="1"/>
  <c r="C32" i="27"/>
  <c r="D20" i="1"/>
  <c r="E14" i="1"/>
  <c r="D14" i="1"/>
  <c r="D13" i="1"/>
  <c r="O24" i="35" l="1"/>
  <c r="D25" i="35"/>
  <c r="O25" i="35" s="1"/>
  <c r="O46" i="35"/>
  <c r="D47" i="35"/>
  <c r="O46" i="34"/>
  <c r="D47" i="34"/>
  <c r="O24" i="34"/>
  <c r="D25" i="34"/>
  <c r="O25" i="34" s="1"/>
  <c r="O46" i="33"/>
  <c r="D47" i="33"/>
  <c r="O24" i="33"/>
  <c r="D25" i="33"/>
  <c r="O25" i="33" s="1"/>
  <c r="O24" i="32"/>
  <c r="D25" i="32"/>
  <c r="O25" i="32" s="1"/>
  <c r="D47" i="32"/>
  <c r="O46" i="32"/>
  <c r="O46" i="31"/>
  <c r="D47" i="31"/>
  <c r="O24" i="31"/>
  <c r="D25" i="31"/>
  <c r="O25" i="31" s="1"/>
  <c r="O24" i="30"/>
  <c r="D25" i="30"/>
  <c r="O25" i="30" s="1"/>
  <c r="D47" i="30"/>
  <c r="O46" i="30"/>
  <c r="O24" i="29"/>
  <c r="D25" i="29"/>
  <c r="O25" i="29" s="1"/>
  <c r="O46" i="29"/>
  <c r="D47" i="29"/>
  <c r="D47" i="28"/>
  <c r="O46" i="28"/>
  <c r="O24" i="28"/>
  <c r="D25" i="28"/>
  <c r="O25" i="28" s="1"/>
  <c r="D47" i="2"/>
  <c r="O46" i="2"/>
  <c r="O24" i="2"/>
  <c r="D25" i="2"/>
  <c r="O25" i="2" s="1"/>
  <c r="O46" i="27"/>
  <c r="D47" i="27"/>
  <c r="O24" i="27"/>
  <c r="D25" i="27"/>
  <c r="O25" i="27" s="1"/>
  <c r="D15" i="1"/>
  <c r="E13" i="1"/>
  <c r="P25" i="35" l="1"/>
  <c r="O47" i="35"/>
  <c r="D50" i="35"/>
  <c r="D50" i="34"/>
  <c r="O47" i="34"/>
  <c r="P25" i="34"/>
  <c r="O47" i="33"/>
  <c r="D50" i="33"/>
  <c r="P25" i="33"/>
  <c r="O47" i="32"/>
  <c r="D50" i="32"/>
  <c r="P25" i="32"/>
  <c r="O47" i="31"/>
  <c r="D50" i="31"/>
  <c r="P25" i="31"/>
  <c r="P25" i="30"/>
  <c r="D50" i="30"/>
  <c r="O47" i="30"/>
  <c r="P25" i="29"/>
  <c r="O47" i="29"/>
  <c r="D50" i="29"/>
  <c r="D50" i="28"/>
  <c r="O47" i="28"/>
  <c r="P25" i="28"/>
  <c r="P25" i="2"/>
  <c r="D50" i="2"/>
  <c r="O47" i="2"/>
  <c r="P25" i="27"/>
  <c r="O47" i="27"/>
  <c r="D50" i="27"/>
  <c r="E44" i="1"/>
  <c r="D21" i="1"/>
  <c r="E49" i="1"/>
  <c r="E22" i="1"/>
  <c r="D22" i="1"/>
  <c r="D44" i="1"/>
  <c r="D49" i="1"/>
  <c r="O50" i="35" l="1"/>
  <c r="D51" i="35"/>
  <c r="O51" i="35" s="1"/>
  <c r="O55" i="35" s="1"/>
  <c r="P54" i="35"/>
  <c r="O50" i="34"/>
  <c r="D51" i="34"/>
  <c r="O51" i="34" s="1"/>
  <c r="O55" i="34" s="1"/>
  <c r="P54" i="34"/>
  <c r="O50" i="33"/>
  <c r="D51" i="33"/>
  <c r="O51" i="33" s="1"/>
  <c r="O55" i="33" s="1"/>
  <c r="P54" i="33"/>
  <c r="O50" i="32"/>
  <c r="D51" i="32"/>
  <c r="O51" i="32" s="1"/>
  <c r="O55" i="32" s="1"/>
  <c r="P54" i="32"/>
  <c r="O50" i="31"/>
  <c r="D51" i="31"/>
  <c r="O51" i="31" s="1"/>
  <c r="O55" i="31" s="1"/>
  <c r="P54" i="31"/>
  <c r="O50" i="30"/>
  <c r="D51" i="30"/>
  <c r="O51" i="30" s="1"/>
  <c r="O55" i="30" s="1"/>
  <c r="P54" i="30"/>
  <c r="O50" i="29"/>
  <c r="D51" i="29"/>
  <c r="O51" i="29" s="1"/>
  <c r="O55" i="29" s="1"/>
  <c r="P54" i="29"/>
  <c r="O50" i="28"/>
  <c r="D51" i="28"/>
  <c r="O51" i="28" s="1"/>
  <c r="O55" i="28" s="1"/>
  <c r="P54" i="28"/>
  <c r="O50" i="2"/>
  <c r="D51" i="2"/>
  <c r="O51" i="2" s="1"/>
  <c r="O50" i="27"/>
  <c r="D51" i="27"/>
  <c r="O51" i="27" s="1"/>
  <c r="O55" i="27" s="1"/>
  <c r="P54" i="27"/>
  <c r="E42" i="1"/>
  <c r="D45" i="1"/>
  <c r="E45" i="1"/>
  <c r="D23" i="1"/>
  <c r="E23" i="1" s="1"/>
  <c r="D24" i="1"/>
  <c r="E43" i="1"/>
  <c r="D42" i="1"/>
  <c r="P51" i="35" l="1"/>
  <c r="O54" i="35"/>
  <c r="P55" i="35" s="1"/>
  <c r="P51" i="34"/>
  <c r="O54" i="34"/>
  <c r="P55" i="34" s="1"/>
  <c r="P51" i="33"/>
  <c r="O54" i="33"/>
  <c r="P55" i="33" s="1"/>
  <c r="P51" i="32"/>
  <c r="O54" i="32"/>
  <c r="P55" i="32" s="1"/>
  <c r="P51" i="31"/>
  <c r="O54" i="31"/>
  <c r="P55" i="31" s="1"/>
  <c r="P51" i="30"/>
  <c r="O54" i="30"/>
  <c r="P55" i="30" s="1"/>
  <c r="P51" i="29"/>
  <c r="O54" i="29"/>
  <c r="P55" i="29" s="1"/>
  <c r="P51" i="28"/>
  <c r="O54" i="28"/>
  <c r="P55" i="28" s="1"/>
  <c r="P51" i="2"/>
  <c r="P51" i="27"/>
  <c r="O54" i="27"/>
  <c r="P55" i="27" s="1"/>
  <c r="E24" i="1"/>
  <c r="E46" i="1"/>
  <c r="D43" i="1"/>
  <c r="D46" i="1" l="1"/>
  <c r="E47" i="1" l="1"/>
  <c r="D47" i="1" l="1"/>
  <c r="C32" i="2"/>
  <c r="M32" i="2" l="1"/>
  <c r="M33" i="2" s="1"/>
  <c r="I32" i="2"/>
  <c r="I33" i="2" s="1"/>
  <c r="E32" i="2"/>
  <c r="E33" i="2" s="1"/>
  <c r="F32" i="2"/>
  <c r="F33" i="2" s="1"/>
  <c r="L32" i="2"/>
  <c r="L33" i="2" s="1"/>
  <c r="H32" i="2"/>
  <c r="H33" i="2" s="1"/>
  <c r="D32" i="2"/>
  <c r="K32" i="2"/>
  <c r="K33" i="2" s="1"/>
  <c r="J32" i="2"/>
  <c r="J33" i="2" s="1"/>
  <c r="G32" i="2"/>
  <c r="G33" i="2" s="1"/>
  <c r="N32" i="2"/>
  <c r="N33" i="2" s="1"/>
  <c r="E16" i="1"/>
  <c r="D16" i="1"/>
  <c r="D33" i="2" l="1"/>
  <c r="O33" i="2" s="1"/>
  <c r="O32" i="2"/>
  <c r="O54" i="2" s="1"/>
  <c r="P55" i="2" s="1"/>
  <c r="P54" i="2"/>
  <c r="E21" i="1"/>
  <c r="P33" i="2" l="1"/>
  <c r="O55" i="2"/>
  <c r="F33" i="1"/>
  <c r="F20" i="1"/>
  <c r="F21" i="1" l="1"/>
  <c r="E28" i="1" l="1"/>
  <c r="F40" i="1"/>
  <c r="F39" i="1"/>
  <c r="F38" i="1"/>
  <c r="F37" i="1"/>
  <c r="F36" i="1"/>
  <c r="F35" i="1"/>
  <c r="F34" i="1"/>
  <c r="F22" i="1"/>
  <c r="F23" i="1" l="1"/>
  <c r="F42" i="1"/>
  <c r="F16" i="1"/>
  <c r="E15" i="1"/>
  <c r="F15" i="1" s="1"/>
  <c r="D28" i="1" l="1"/>
  <c r="F28" i="1" s="1"/>
  <c r="E50" i="1"/>
  <c r="F47" i="1"/>
  <c r="F49" i="1"/>
  <c r="D29" i="1"/>
  <c r="F41" i="1"/>
  <c r="F24" i="1"/>
  <c r="F46" i="1" l="1"/>
  <c r="E29" i="1"/>
  <c r="F29" i="1" s="1"/>
  <c r="D51" i="1"/>
  <c r="D50" i="1"/>
  <c r="F44" i="1"/>
  <c r="E51" i="1" l="1"/>
  <c r="F50" i="1"/>
  <c r="F43" i="1" l="1"/>
  <c r="F51" i="1" l="1"/>
  <c r="F45" i="1"/>
</calcChain>
</file>

<file path=xl/comments1.xml><?xml version="1.0" encoding="utf-8"?>
<comments xmlns="http://schemas.openxmlformats.org/spreadsheetml/2006/main">
  <authors>
    <author>Bergmann, Ute (Innenministerium)</author>
    <author>Grallert, Lukas (Sozialministerium)</author>
  </authors>
  <commentList>
    <comment ref="A14" authorId="0" shapeId="0">
      <text>
        <r>
          <rPr>
            <b/>
            <sz val="9"/>
            <color indexed="81"/>
            <rFont val="Segoe UI"/>
            <family val="2"/>
          </rPr>
          <t>Bergmann, Ute (Innenministerium):</t>
        </r>
        <r>
          <rPr>
            <sz val="9"/>
            <color indexed="81"/>
            <rFont val="Segoe UI"/>
            <family val="2"/>
          </rPr>
          <t xml:space="preserve">
hier sollte es heißen: "tagesgenau berechnete freie, belegbare Plätze" </t>
        </r>
      </text>
    </comment>
    <comment ref="D16" authorId="1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2" authorId="1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3" authorId="1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8" authorId="1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42" authorId="1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3" authorId="1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4" authorId="1" shapeId="0">
      <text>
        <r>
          <rPr>
            <sz val="9"/>
            <color indexed="81"/>
            <rFont val="Segoe UI"/>
            <family val="2"/>
          </rPr>
          <t>Tatsächliche Kosten für den Leerstandsanteil nach Leerstand in Prozent</t>
        </r>
      </text>
    </comment>
    <comment ref="A45" authorId="1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Ausgaben" bis 75%</t>
        </r>
      </text>
    </comment>
    <comment ref="A46" authorId="1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</commentList>
</comments>
</file>

<file path=xl/comments10.xml><?xml version="1.0" encoding="utf-8"?>
<comments xmlns="http://schemas.openxmlformats.org/spreadsheetml/2006/main">
  <authors>
    <author>Grallert, Lukas (Sozialministerium)</author>
  </authors>
  <commentList>
    <comment ref="O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K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M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11.xml><?xml version="1.0" encoding="utf-8"?>
<comments xmlns="http://schemas.openxmlformats.org/spreadsheetml/2006/main">
  <authors>
    <author>Grallert, Lukas (Sozialministerium)</author>
  </authors>
  <commentList>
    <comment ref="O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K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M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2.xml><?xml version="1.0" encoding="utf-8"?>
<comments xmlns="http://schemas.openxmlformats.org/spreadsheetml/2006/main">
  <authors>
    <author>Grallert, Lukas (Sozialministerium)</author>
  </authors>
  <commentList>
    <comment ref="O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K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M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3.xml><?xml version="1.0" encoding="utf-8"?>
<comments xmlns="http://schemas.openxmlformats.org/spreadsheetml/2006/main">
  <authors>
    <author>Grallert, Lukas (Sozialministerium)</author>
  </authors>
  <commentList>
    <comment ref="O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K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M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4.xml><?xml version="1.0" encoding="utf-8"?>
<comments xmlns="http://schemas.openxmlformats.org/spreadsheetml/2006/main">
  <authors>
    <author>Grallert, Lukas (Sozialministerium)</author>
  </authors>
  <commentList>
    <comment ref="O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K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M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5.xml><?xml version="1.0" encoding="utf-8"?>
<comments xmlns="http://schemas.openxmlformats.org/spreadsheetml/2006/main">
  <authors>
    <author>Grallert, Lukas (Sozialministerium)</author>
  </authors>
  <commentList>
    <comment ref="O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K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M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6.xml><?xml version="1.0" encoding="utf-8"?>
<comments xmlns="http://schemas.openxmlformats.org/spreadsheetml/2006/main">
  <authors>
    <author>Grallert, Lukas (Sozialministerium)</author>
  </authors>
  <commentList>
    <comment ref="O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K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M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7.xml><?xml version="1.0" encoding="utf-8"?>
<comments xmlns="http://schemas.openxmlformats.org/spreadsheetml/2006/main">
  <authors>
    <author>Grallert, Lukas (Sozialministerium)</author>
  </authors>
  <commentList>
    <comment ref="O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K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M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8.xml><?xml version="1.0" encoding="utf-8"?>
<comments xmlns="http://schemas.openxmlformats.org/spreadsheetml/2006/main">
  <authors>
    <author>Grallert, Lukas (Sozialministerium)</author>
  </authors>
  <commentList>
    <comment ref="O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K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M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comments9.xml><?xml version="1.0" encoding="utf-8"?>
<comments xmlns="http://schemas.openxmlformats.org/spreadsheetml/2006/main">
  <authors>
    <author>Grallert, Lukas (Sozialministerium)</author>
  </authors>
  <commentList>
    <comment ref="O17" authorId="0" shapeId="0">
      <text>
        <r>
          <rPr>
            <sz val="9"/>
            <color indexed="81"/>
            <rFont val="Segoe UI"/>
            <family val="2"/>
          </rPr>
          <t>Durchschnittlicher Leerstand über alle Monate</t>
        </r>
      </text>
    </comment>
    <comment ref="A23" authorId="0" shapeId="0">
      <text>
        <r>
          <rPr>
            <sz val="9"/>
            <color indexed="81"/>
            <rFont val="Segoe UI"/>
            <family val="2"/>
          </rPr>
          <t>Nach Leerstand in Prozent</t>
        </r>
      </text>
    </comment>
    <comment ref="A24" authorId="0" shapeId="0">
      <text>
        <r>
          <rPr>
            <sz val="9"/>
            <color indexed="81"/>
            <rFont val="Segoe UI"/>
            <family val="2"/>
          </rPr>
          <t>Nach Förderquote (siehe Richtlinie)</t>
        </r>
      </text>
    </comment>
    <comment ref="A25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K28" authorId="0" shapeId="0">
      <text>
        <r>
          <rPr>
            <sz val="9"/>
            <color indexed="81"/>
            <rFont val="Segoe UI"/>
            <family val="2"/>
          </rPr>
          <t>Tatsächliche Kosten der Herrichtung ohne Ausstattungs- und Einrichtungskosten</t>
        </r>
      </text>
    </comment>
    <comment ref="M28" authorId="0" shapeId="0">
      <text>
        <r>
          <rPr>
            <sz val="9"/>
            <color indexed="81"/>
            <rFont val="Segoe UI"/>
            <family val="2"/>
          </rPr>
          <t>Auf die tatsächlichen Kosten der Herrichtung entfallende Erstattung des MIKWS</t>
        </r>
      </text>
    </comment>
    <comment ref="A32" authorId="0" shapeId="0">
      <text>
        <r>
          <rPr>
            <sz val="9"/>
            <color indexed="81"/>
            <rFont val="Segoe UI"/>
            <family val="2"/>
          </rPr>
          <t>Miet- / Pachtzahlungen / kalkulatorische Miete unter Berücksichtigung der Förderung über die HRL des MIKWS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Bis max. 25% der Miet-/Pachtzahlungen werden als zuwendungsfähig anerkannt</t>
        </r>
      </text>
    </comment>
    <comment ref="A47" authorId="0" shapeId="0">
      <text>
        <r>
          <rPr>
            <sz val="9"/>
            <color indexed="81"/>
            <rFont val="Segoe UI"/>
            <family val="2"/>
          </rPr>
          <t>Erstattung der anzuerkennenden Leerstandsbewirtschaftung bis max. 75%</t>
        </r>
      </text>
    </comment>
    <comment ref="A48" authorId="0" shapeId="0">
      <text>
        <r>
          <rPr>
            <sz val="9"/>
            <color indexed="81"/>
            <rFont val="Segoe UI"/>
            <family val="2"/>
          </rPr>
          <t xml:space="preserve">Tatsächliche Kosten für den Leerstandsanteil nach Leerstand in Prozent (Zeile 17)
</t>
        </r>
      </text>
    </comment>
    <comment ref="A49" authorId="0" shapeId="0">
      <text>
        <r>
          <rPr>
            <sz val="9"/>
            <color indexed="81"/>
            <rFont val="Segoe UI"/>
            <family val="2"/>
          </rPr>
          <t>Max. erstattungfähiger Betrag der "tatsächlichen zuwendungsfähigen Ausgaben entsprechend des Leerstands in %" bis 75%</t>
        </r>
      </text>
    </comment>
    <comment ref="A50" authorId="0" shapeId="0">
      <text>
        <r>
          <rPr>
            <sz val="9"/>
            <color indexed="81"/>
            <rFont val="Segoe UI"/>
            <family val="2"/>
          </rPr>
          <t>Ersttatungsfähiger Betrag nach Förderquote (siehe Richtlinie) bis max. 75% der anzuerkennenden Leerstansbewirtschaftung.</t>
        </r>
      </text>
    </comment>
    <comment ref="A51" authorId="0" shapeId="0">
      <text>
        <r>
          <rPr>
            <sz val="9"/>
            <color indexed="81"/>
            <rFont val="Segoe UI"/>
            <family val="2"/>
          </rPr>
          <t>Wenn Betrag "ROT" erscheint, dann ist dieser Betragsanteil nicht erstattbar</t>
        </r>
      </text>
    </comment>
  </commentList>
</comments>
</file>

<file path=xl/sharedStrings.xml><?xml version="1.0" encoding="utf-8"?>
<sst xmlns="http://schemas.openxmlformats.org/spreadsheetml/2006/main" count="732" uniqueCount="85">
  <si>
    <t>Kostenaufstellung</t>
  </si>
  <si>
    <t>Vorhalteaufwand</t>
  </si>
  <si>
    <t>Liegenschaft 1</t>
  </si>
  <si>
    <t>Angaben zur Liegenschaft 1</t>
  </si>
  <si>
    <t>Straße, Hausnummer</t>
  </si>
  <si>
    <t>PLZ, Ort</t>
  </si>
  <si>
    <t>Eigentümer*in</t>
  </si>
  <si>
    <t>Kapazität (Plätze) der Unterkunft</t>
  </si>
  <si>
    <t>Ausgaben für Bewirtschaftung und Unterhaltung während des Leerstandes</t>
  </si>
  <si>
    <t>Position</t>
  </si>
  <si>
    <t>Freie, belegbare Plätze</t>
  </si>
  <si>
    <t>Leerstand in Prozent</t>
  </si>
  <si>
    <t>Anlage zu Ziffer 3.4.1 der Richtlinie (Ziffer 4)</t>
  </si>
  <si>
    <t>Miet- / Pachtzahlungen / kalkulatorische Miete</t>
  </si>
  <si>
    <t>Zwischensumme</t>
  </si>
  <si>
    <t>Strom / Wärme</t>
  </si>
  <si>
    <t>Wasser / Abwasser</t>
  </si>
  <si>
    <t>Abfallentsorgung</t>
  </si>
  <si>
    <t>Hausmeisterleistungen (inkl. Wartung, Kleinreparaturen)</t>
  </si>
  <si>
    <t>Reinigung</t>
  </si>
  <si>
    <t>Sicherheitsdienst</t>
  </si>
  <si>
    <t>Pflege der Außenanlagen</t>
  </si>
  <si>
    <t>Winterdienst</t>
  </si>
  <si>
    <t>Summe</t>
  </si>
  <si>
    <t>Kapazitäten pro Monat</t>
  </si>
  <si>
    <t>Unterbringungskapazitäten</t>
  </si>
  <si>
    <t>Probe</t>
  </si>
  <si>
    <t>Belegte Plätze (Auslastung)</t>
  </si>
  <si>
    <t>Berechnung erfolgt automatisiert</t>
  </si>
  <si>
    <t>Liegenschaft 2</t>
  </si>
  <si>
    <t>Angaben zur Liegenschaft 2</t>
  </si>
  <si>
    <t>Leerstandsanteil</t>
  </si>
  <si>
    <t>Siehe Leerstand in Prozent pro Monat</t>
  </si>
  <si>
    <t>Tatsächliche Ausgaben pro Monat für alle Kapazitäten der Liegenschaft</t>
  </si>
  <si>
    <t>Summe der tatsächlichen Ausgaben</t>
  </si>
  <si>
    <t>Nicht erstattungsfähig</t>
  </si>
  <si>
    <t>Nicht erstattungsfähige Aufwendungen</t>
  </si>
  <si>
    <t>Summe der nicht erstattungsfähigen Aufwendungen</t>
  </si>
  <si>
    <t>Durchschnitt / Monat</t>
  </si>
  <si>
    <t>Summen</t>
  </si>
  <si>
    <t>Liegenschaft 3</t>
  </si>
  <si>
    <t>Angaben zur Liegenschaft 3</t>
  </si>
  <si>
    <t>Antragszeitraum 1</t>
  </si>
  <si>
    <t>24. Februar 2022 - 31. Dezember 2022</t>
  </si>
  <si>
    <t>Fördersumme max.</t>
  </si>
  <si>
    <t>Summe der maximal erstattungsfähigen Ausgaben</t>
  </si>
  <si>
    <t>Erstattungsfähiger Betrag</t>
  </si>
  <si>
    <t>Zuwendungsfähige Miete / Pacht / kalk. Miete</t>
  </si>
  <si>
    <t>Liegenschaft 4</t>
  </si>
  <si>
    <t>Angaben zur Liegenschaft 4</t>
  </si>
  <si>
    <t>Liegenschaft 5</t>
  </si>
  <si>
    <t>Angaben zur Liegenschaft 5</t>
  </si>
  <si>
    <t>Liegenschaft 6</t>
  </si>
  <si>
    <t>Angaben zur Liegenschaft 6</t>
  </si>
  <si>
    <t>Liegenschaft 7</t>
  </si>
  <si>
    <t>Angaben zur Liegenschaft 7</t>
  </si>
  <si>
    <t>Liegenschaft 8</t>
  </si>
  <si>
    <t>Angaben zur Liegenschaft 8</t>
  </si>
  <si>
    <t>Liegenschaft 9</t>
  </si>
  <si>
    <t>Angaben zur Liegenschaft 9</t>
  </si>
  <si>
    <t>Liegenschaft 10</t>
  </si>
  <si>
    <t>Angaben zur Liegenschaft 10</t>
  </si>
  <si>
    <t>Der Wohnraum wurde geschaffen durch:</t>
  </si>
  <si>
    <t>Datum des Vertragsschlusses</t>
  </si>
  <si>
    <t>Datum des Beschaffungsbeschlusses</t>
  </si>
  <si>
    <t>Beschließendes Gremium /Selbstverwaltungsorgan</t>
  </si>
  <si>
    <t>Abschluss eines Miet- / Pachtvertrages</t>
  </si>
  <si>
    <t>Käuflichen Erwerb</t>
  </si>
  <si>
    <t>Anlage 1</t>
  </si>
  <si>
    <t>Ja</t>
  </si>
  <si>
    <t>Nein</t>
  </si>
  <si>
    <t>Anteil der nicht bereits über die HRL erstatten Kosten</t>
  </si>
  <si>
    <t>Erstattung des MIKWS</t>
  </si>
  <si>
    <t>Tats. Kosten Herrichtung</t>
  </si>
  <si>
    <t>Anzahl LS</t>
  </si>
  <si>
    <t>Tatsächliche Ausgaben unter Berücksichtigung Herrichtung über MIKWS</t>
  </si>
  <si>
    <t>Besteht eine Förderung der Liegenschaft über die Herrichtungsrichtlinie (HRL) des MIKWS im Bereich Bau/Erwerb neuen Wohnraums?</t>
  </si>
  <si>
    <t>HINWEIS: Anzugeben sind ausschließlich die Kosten der
Herrichtung exkl. Ausstattung und Einrichtung</t>
  </si>
  <si>
    <t>Name / Art der Unterkunft</t>
  </si>
  <si>
    <t>Es besteht eine Förderung min. einer Liegenschaft über die Herrichtungsrichtlinie (HRL) des MIKWS (Bau/Erwerb)</t>
  </si>
  <si>
    <t>Anzuerkennende Leerstandsbewirtschaftung max.</t>
  </si>
  <si>
    <t>Tatsächliche Ausgaben</t>
  </si>
  <si>
    <t>Tatsächliche, max. erstattungsfähige Kosten Leerstand</t>
  </si>
  <si>
    <t>Tatsächliche zuwendungsfähige Ausgaben entsprechend des Leerstands in %</t>
  </si>
  <si>
    <t>Tatsächliche zuwendungsfähige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</si>
</sst>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-407]mmmm\ 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3064"/>
      <name val="Arial"/>
      <family val="2"/>
    </font>
    <font>
      <b/>
      <sz val="12"/>
      <color rgb="FF003064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0" tint="-0.499984740745262"/>
      <name val="Arial"/>
      <family val="2"/>
    </font>
    <font>
      <sz val="9"/>
      <color indexed="81"/>
      <name val="Segoe UI"/>
      <family val="2"/>
    </font>
    <font>
      <i/>
      <sz val="10"/>
      <color theme="0"/>
      <name val="Arial"/>
      <family val="2"/>
    </font>
    <font>
      <sz val="11"/>
      <name val="Calibri"/>
      <family val="2"/>
      <scheme val="minor"/>
    </font>
    <font>
      <i/>
      <sz val="8"/>
      <color theme="0" tint="-0.499984740745262"/>
      <name val="Arial"/>
      <family val="2"/>
    </font>
    <font>
      <i/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0"/>
      <name val="Arial"/>
      <family val="2"/>
    </font>
    <font>
      <i/>
      <sz val="8"/>
      <color rgb="FFF56F9C"/>
      <name val="Arial"/>
      <family val="2"/>
    </font>
    <font>
      <i/>
      <sz val="8"/>
      <color rgb="FF4B70AB"/>
      <name val="Arial"/>
      <family val="2"/>
    </font>
    <font>
      <sz val="8"/>
      <color theme="1"/>
      <name val="Arial"/>
      <family val="2"/>
    </font>
    <font>
      <b/>
      <sz val="14"/>
      <color rgb="FFD40E4E"/>
      <name val="Arial"/>
      <family val="2"/>
    </font>
    <font>
      <b/>
      <i/>
      <sz val="18"/>
      <color rgb="FF003064"/>
      <name val="Arial"/>
      <family val="2"/>
    </font>
    <font>
      <b/>
      <sz val="10"/>
      <name val="Arial"/>
      <family val="2"/>
    </font>
    <font>
      <b/>
      <sz val="11"/>
      <color indexed="8"/>
      <name val="MS Gothic"/>
      <family val="3"/>
    </font>
    <font>
      <b/>
      <sz val="9"/>
      <color indexed="81"/>
      <name val="Segoe UI"/>
      <family val="2"/>
    </font>
    <font>
      <b/>
      <sz val="10"/>
      <color rgb="FFD40E4E"/>
      <name val="Arial"/>
      <family val="2"/>
    </font>
    <font>
      <sz val="8"/>
      <color rgb="FFD40E4E"/>
      <name val="Arial"/>
      <family val="2"/>
    </font>
    <font>
      <b/>
      <i/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sz val="8"/>
      <color theme="0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3064"/>
        <bgColor indexed="64"/>
      </patternFill>
    </fill>
    <fill>
      <patternFill patternType="solid">
        <fgColor rgb="FFD40E4E"/>
        <bgColor indexed="64"/>
      </patternFill>
    </fill>
    <fill>
      <patternFill patternType="solid">
        <fgColor rgb="FFDDDFE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C9C9"/>
        <bgColor indexed="64"/>
      </patternFill>
    </fill>
    <fill>
      <patternFill patternType="solid">
        <fgColor rgb="FFE3E7ED"/>
        <bgColor indexed="64"/>
      </patternFill>
    </fill>
    <fill>
      <patternFill patternType="solid">
        <fgColor rgb="FF4B70AB"/>
        <bgColor indexed="64"/>
      </patternFill>
    </fill>
    <fill>
      <patternFill patternType="solid">
        <fgColor rgb="FFF56F9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6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59996337778862885"/>
      </bottom>
      <diagonal/>
    </border>
    <border>
      <left style="thin">
        <color indexed="64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/>
      <top style="thin">
        <color theme="6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6" tint="0.5999633777886288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59996337778862885"/>
      </bottom>
      <diagonal/>
    </border>
    <border>
      <left/>
      <right style="thin">
        <color indexed="64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/>
      <diagonal/>
    </border>
    <border>
      <left style="thin">
        <color indexed="64"/>
      </left>
      <right/>
      <top style="thin">
        <color theme="6" tint="0.59996337778862885"/>
      </top>
      <bottom/>
      <diagonal/>
    </border>
    <border>
      <left/>
      <right/>
      <top style="thin">
        <color indexed="64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theme="6" tint="0.59996337778862885"/>
      </left>
      <right/>
      <top style="thin">
        <color indexed="64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6" tint="0.5999633777886288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2">
    <xf numFmtId="0" fontId="0" fillId="0" borderId="0" xfId="0"/>
    <xf numFmtId="0" fontId="6" fillId="0" borderId="1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8" fillId="4" borderId="15" xfId="0" applyNumberFormat="1" applyFont="1" applyFill="1" applyBorder="1" applyAlignment="1" applyProtection="1">
      <alignment horizontal="right" vertical="center"/>
    </xf>
    <xf numFmtId="164" fontId="8" fillId="4" borderId="10" xfId="0" applyNumberFormat="1" applyFont="1" applyFill="1" applyBorder="1" applyAlignment="1" applyProtection="1">
      <alignment horizontal="right" vertical="center"/>
    </xf>
    <xf numFmtId="165" fontId="4" fillId="5" borderId="13" xfId="0" applyNumberFormat="1" applyFont="1" applyFill="1" applyBorder="1" applyAlignment="1" applyProtection="1">
      <alignment horizontal="center" vertical="center" wrapText="1"/>
    </xf>
    <xf numFmtId="165" fontId="4" fillId="5" borderId="9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 wrapText="1"/>
    </xf>
    <xf numFmtId="0" fontId="8" fillId="4" borderId="13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5" borderId="7" xfId="0" applyFont="1" applyFill="1" applyBorder="1" applyAlignment="1" applyProtection="1">
      <alignment vertical="center"/>
    </xf>
    <xf numFmtId="0" fontId="7" fillId="5" borderId="11" xfId="0" applyFont="1" applyFill="1" applyBorder="1" applyAlignment="1" applyProtection="1">
      <alignment vertical="center" wrapText="1"/>
    </xf>
    <xf numFmtId="0" fontId="6" fillId="0" borderId="24" xfId="0" applyFont="1" applyBorder="1" applyAlignment="1" applyProtection="1">
      <alignment vertical="center"/>
    </xf>
    <xf numFmtId="0" fontId="8" fillId="4" borderId="16" xfId="0" applyFont="1" applyFill="1" applyBorder="1" applyAlignment="1" applyProtection="1">
      <alignment horizontal="right" vertical="center"/>
    </xf>
    <xf numFmtId="164" fontId="12" fillId="8" borderId="15" xfId="0" applyNumberFormat="1" applyFont="1" applyFill="1" applyBorder="1" applyAlignment="1" applyProtection="1">
      <alignment horizontal="right" vertical="center"/>
    </xf>
    <xf numFmtId="0" fontId="15" fillId="5" borderId="13" xfId="0" applyFont="1" applyFill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6" fillId="0" borderId="9" xfId="0" applyNumberFormat="1" applyFont="1" applyBorder="1" applyAlignment="1" applyProtection="1">
      <alignment horizontal="right" vertical="center"/>
    </xf>
    <xf numFmtId="164" fontId="6" fillId="0" borderId="19" xfId="0" applyNumberFormat="1" applyFont="1" applyBorder="1" applyAlignment="1" applyProtection="1">
      <alignment horizontal="right" vertical="center"/>
    </xf>
    <xf numFmtId="164" fontId="6" fillId="0" borderId="21" xfId="0" applyNumberFormat="1" applyFont="1" applyBorder="1" applyAlignment="1" applyProtection="1">
      <alignment horizontal="right" vertical="center"/>
    </xf>
    <xf numFmtId="164" fontId="6" fillId="0" borderId="22" xfId="0" applyNumberFormat="1" applyFont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164" fontId="8" fillId="4" borderId="9" xfId="0" applyNumberFormat="1" applyFont="1" applyFill="1" applyBorder="1" applyAlignment="1" applyProtection="1">
      <alignment horizontal="right" vertical="center"/>
    </xf>
    <xf numFmtId="164" fontId="12" fillId="8" borderId="9" xfId="0" applyNumberFormat="1" applyFont="1" applyFill="1" applyBorder="1" applyAlignment="1" applyProtection="1">
      <alignment horizontal="right" vertical="center"/>
    </xf>
    <xf numFmtId="0" fontId="15" fillId="3" borderId="0" xfId="0" applyFont="1" applyFill="1" applyAlignment="1" applyProtection="1">
      <alignment horizontal="right" vertical="center"/>
    </xf>
    <xf numFmtId="0" fontId="15" fillId="5" borderId="16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vertical="center"/>
    </xf>
    <xf numFmtId="0" fontId="8" fillId="4" borderId="16" xfId="0" applyFont="1" applyFill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8" fillId="4" borderId="6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horizontal="right" vertical="center"/>
    </xf>
    <xf numFmtId="0" fontId="15" fillId="11" borderId="14" xfId="0" applyFont="1" applyFill="1" applyBorder="1" applyAlignment="1" applyProtection="1">
      <alignment horizontal="left" vertical="center"/>
    </xf>
    <xf numFmtId="0" fontId="15" fillId="11" borderId="1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11" borderId="14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vertical="center"/>
    </xf>
    <xf numFmtId="164" fontId="13" fillId="0" borderId="19" xfId="0" applyNumberFormat="1" applyFont="1" applyBorder="1" applyAlignment="1" applyProtection="1">
      <alignment vertical="center"/>
    </xf>
    <xf numFmtId="164" fontId="13" fillId="0" borderId="21" xfId="0" applyNumberFormat="1" applyFont="1" applyBorder="1" applyAlignment="1" applyProtection="1">
      <alignment vertical="center"/>
    </xf>
    <xf numFmtId="164" fontId="13" fillId="0" borderId="22" xfId="0" applyNumberFormat="1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9" fontId="5" fillId="0" borderId="0" xfId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5" fillId="12" borderId="0" xfId="0" applyFont="1" applyFill="1" applyAlignment="1" applyProtection="1">
      <alignment vertical="center"/>
    </xf>
    <xf numFmtId="164" fontId="8" fillId="12" borderId="0" xfId="0" applyNumberFormat="1" applyFont="1" applyFill="1" applyBorder="1" applyAlignment="1" applyProtection="1">
      <alignment horizontal="right" vertical="center"/>
    </xf>
    <xf numFmtId="0" fontId="5" fillId="12" borderId="0" xfId="0" applyFont="1" applyFill="1" applyBorder="1" applyAlignment="1" applyProtection="1">
      <alignment horizontal="left" vertical="center"/>
    </xf>
    <xf numFmtId="1" fontId="6" fillId="0" borderId="25" xfId="0" applyNumberFormat="1" applyFont="1" applyBorder="1" applyAlignment="1" applyProtection="1">
      <alignment vertical="center"/>
    </xf>
    <xf numFmtId="1" fontId="6" fillId="0" borderId="26" xfId="0" applyNumberFormat="1" applyFont="1" applyBorder="1" applyAlignment="1" applyProtection="1">
      <alignment vertical="center"/>
    </xf>
    <xf numFmtId="1" fontId="15" fillId="5" borderId="16" xfId="0" applyNumberFormat="1" applyFont="1" applyFill="1" applyBorder="1" applyAlignment="1" applyProtection="1">
      <alignment vertical="center"/>
    </xf>
    <xf numFmtId="164" fontId="15" fillId="11" borderId="9" xfId="0" applyNumberFormat="1" applyFont="1" applyFill="1" applyBorder="1" applyAlignment="1" applyProtection="1">
      <alignment vertical="center" wrapText="1"/>
    </xf>
    <xf numFmtId="164" fontId="15" fillId="11" borderId="9" xfId="0" applyNumberFormat="1" applyFont="1" applyFill="1" applyBorder="1" applyAlignment="1" applyProtection="1">
      <alignment horizontal="right" vertical="center"/>
    </xf>
    <xf numFmtId="0" fontId="15" fillId="11" borderId="13" xfId="0" applyFont="1" applyFill="1" applyBorder="1" applyAlignment="1" applyProtection="1">
      <alignment horizontal="left" vertical="center"/>
    </xf>
    <xf numFmtId="0" fontId="15" fillId="11" borderId="16" xfId="0" applyFont="1" applyFill="1" applyBorder="1" applyAlignment="1" applyProtection="1">
      <alignment vertical="center"/>
    </xf>
    <xf numFmtId="0" fontId="15" fillId="11" borderId="17" xfId="0" applyFont="1" applyFill="1" applyBorder="1" applyAlignment="1" applyProtection="1">
      <alignment horizontal="right" vertical="center"/>
    </xf>
    <xf numFmtId="164" fontId="12" fillId="8" borderId="11" xfId="0" applyNumberFormat="1" applyFont="1" applyFill="1" applyBorder="1" applyAlignment="1" applyProtection="1">
      <alignment horizontal="right" vertical="center"/>
    </xf>
    <xf numFmtId="164" fontId="16" fillId="8" borderId="10" xfId="0" applyNumberFormat="1" applyFont="1" applyFill="1" applyBorder="1" applyAlignment="1" applyProtection="1">
      <alignment horizontal="left" vertical="center"/>
    </xf>
    <xf numFmtId="0" fontId="16" fillId="8" borderId="14" xfId="0" applyFont="1" applyFill="1" applyBorder="1" applyAlignment="1" applyProtection="1">
      <alignment vertical="center"/>
    </xf>
    <xf numFmtId="9" fontId="15" fillId="11" borderId="16" xfId="1" applyFont="1" applyFill="1" applyBorder="1" applyAlignment="1" applyProtection="1">
      <alignment vertical="center"/>
    </xf>
    <xf numFmtId="164" fontId="16" fillId="8" borderId="15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18" fillId="13" borderId="0" xfId="0" applyFont="1" applyFill="1" applyAlignment="1" applyProtection="1">
      <alignment vertical="center"/>
    </xf>
    <xf numFmtId="0" fontId="17" fillId="6" borderId="0" xfId="0" applyFont="1" applyFill="1" applyAlignment="1" applyProtection="1">
      <alignment vertical="center"/>
    </xf>
    <xf numFmtId="164" fontId="12" fillId="6" borderId="0" xfId="0" applyNumberFormat="1" applyFont="1" applyFill="1" applyBorder="1" applyAlignment="1" applyProtection="1">
      <alignment horizontal="right" vertical="center"/>
    </xf>
    <xf numFmtId="0" fontId="17" fillId="6" borderId="0" xfId="0" applyFont="1" applyFill="1" applyBorder="1" applyAlignment="1" applyProtection="1">
      <alignment horizontal="left" vertical="center"/>
    </xf>
    <xf numFmtId="164" fontId="16" fillId="8" borderId="0" xfId="0" applyNumberFormat="1" applyFont="1" applyFill="1" applyBorder="1" applyAlignment="1" applyProtection="1">
      <alignment horizontal="left" vertical="center"/>
    </xf>
    <xf numFmtId="0" fontId="16" fillId="8" borderId="0" xfId="0" applyFont="1" applyFill="1" applyBorder="1" applyAlignment="1" applyProtection="1">
      <alignment vertical="center"/>
    </xf>
    <xf numFmtId="164" fontId="16" fillId="8" borderId="0" xfId="2" applyNumberFormat="1" applyFont="1" applyFill="1" applyBorder="1" applyAlignment="1" applyProtection="1">
      <alignment vertical="center"/>
    </xf>
    <xf numFmtId="164" fontId="16" fillId="8" borderId="15" xfId="2" applyNumberFormat="1" applyFont="1" applyFill="1" applyBorder="1" applyAlignment="1" applyProtection="1">
      <alignment vertical="center"/>
    </xf>
    <xf numFmtId="0" fontId="12" fillId="6" borderId="8" xfId="0" applyFont="1" applyFill="1" applyBorder="1" applyAlignment="1" applyProtection="1">
      <alignment horizontal="center" vertical="center"/>
    </xf>
    <xf numFmtId="0" fontId="12" fillId="6" borderId="15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15" xfId="0" applyFont="1" applyFill="1" applyBorder="1" applyAlignment="1" applyProtection="1">
      <alignment horizontal="center" vertical="center"/>
    </xf>
    <xf numFmtId="0" fontId="21" fillId="6" borderId="0" xfId="0" applyFont="1" applyFill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9" fontId="5" fillId="3" borderId="11" xfId="1" applyFont="1" applyFill="1" applyBorder="1" applyAlignment="1" applyProtection="1">
      <alignment horizontal="right" vertical="center"/>
    </xf>
    <xf numFmtId="164" fontId="5" fillId="3" borderId="9" xfId="0" applyNumberFormat="1" applyFont="1" applyFill="1" applyBorder="1" applyAlignment="1" applyProtection="1">
      <alignment vertical="center" wrapText="1"/>
    </xf>
    <xf numFmtId="9" fontId="5" fillId="3" borderId="14" xfId="1" applyFont="1" applyFill="1" applyBorder="1" applyAlignment="1" applyProtection="1">
      <alignment horizontal="right" vertical="center"/>
    </xf>
    <xf numFmtId="164" fontId="5" fillId="3" borderId="15" xfId="0" applyNumberFormat="1" applyFont="1" applyFill="1" applyBorder="1" applyAlignment="1" applyProtection="1">
      <alignment vertical="center" wrapText="1"/>
    </xf>
    <xf numFmtId="164" fontId="5" fillId="3" borderId="0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horizontal="right" vertical="center"/>
    </xf>
    <xf numFmtId="164" fontId="5" fillId="3" borderId="27" xfId="0" applyNumberFormat="1" applyFont="1" applyFill="1" applyBorder="1" applyAlignment="1" applyProtection="1">
      <alignment horizontal="right" vertical="center"/>
    </xf>
    <xf numFmtId="164" fontId="15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vertical="center"/>
    </xf>
    <xf numFmtId="164" fontId="15" fillId="2" borderId="8" xfId="0" applyNumberFormat="1" applyFont="1" applyFill="1" applyBorder="1" applyAlignment="1" applyProtection="1">
      <alignment horizontal="right" vertical="center"/>
    </xf>
    <xf numFmtId="164" fontId="15" fillId="2" borderId="6" xfId="0" applyNumberFormat="1" applyFont="1" applyFill="1" applyBorder="1" applyAlignment="1" applyProtection="1">
      <alignment horizontal="right" vertical="center"/>
    </xf>
    <xf numFmtId="164" fontId="16" fillId="8" borderId="10" xfId="2" applyNumberFormat="1" applyFont="1" applyFill="1" applyBorder="1" applyAlignment="1" applyProtection="1">
      <alignment vertical="center"/>
    </xf>
    <xf numFmtId="164" fontId="20" fillId="13" borderId="8" xfId="0" applyNumberFormat="1" applyFont="1" applyFill="1" applyBorder="1" applyAlignment="1" applyProtection="1">
      <alignment vertical="center"/>
    </xf>
    <xf numFmtId="164" fontId="19" fillId="7" borderId="18" xfId="0" applyNumberFormat="1" applyFont="1" applyFill="1" applyBorder="1" applyAlignment="1" applyProtection="1">
      <alignment vertical="center"/>
    </xf>
    <xf numFmtId="0" fontId="15" fillId="9" borderId="10" xfId="0" applyFont="1" applyFill="1" applyBorder="1" applyAlignment="1" applyProtection="1">
      <alignment horizontal="left" vertical="center"/>
    </xf>
    <xf numFmtId="0" fontId="15" fillId="9" borderId="14" xfId="0" applyFont="1" applyFill="1" applyBorder="1" applyAlignment="1" applyProtection="1">
      <alignment horizontal="left" vertical="center"/>
    </xf>
    <xf numFmtId="9" fontId="15" fillId="9" borderId="14" xfId="1" applyFont="1" applyFill="1" applyBorder="1" applyAlignment="1" applyProtection="1">
      <alignment horizontal="right" vertical="center"/>
    </xf>
    <xf numFmtId="164" fontId="15" fillId="9" borderId="15" xfId="0" applyNumberFormat="1" applyFont="1" applyFill="1" applyBorder="1" applyAlignment="1" applyProtection="1">
      <alignment vertical="center" wrapText="1"/>
    </xf>
    <xf numFmtId="164" fontId="5" fillId="3" borderId="27" xfId="0" applyNumberFormat="1" applyFont="1" applyFill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15" fillId="14" borderId="13" xfId="0" applyFont="1" applyFill="1" applyBorder="1" applyAlignment="1" applyProtection="1">
      <alignment horizontal="left" vertical="center"/>
    </xf>
    <xf numFmtId="0" fontId="15" fillId="14" borderId="16" xfId="0" applyFont="1" applyFill="1" applyBorder="1" applyAlignment="1" applyProtection="1">
      <alignment horizontal="left" vertical="center"/>
    </xf>
    <xf numFmtId="0" fontId="15" fillId="14" borderId="16" xfId="0" applyFont="1" applyFill="1" applyBorder="1" applyAlignment="1" applyProtection="1">
      <alignment horizontal="right" vertical="center"/>
    </xf>
    <xf numFmtId="164" fontId="16" fillId="15" borderId="10" xfId="0" applyNumberFormat="1" applyFont="1" applyFill="1" applyBorder="1" applyAlignment="1" applyProtection="1">
      <alignment horizontal="left" vertical="center"/>
    </xf>
    <xf numFmtId="164" fontId="16" fillId="15" borderId="14" xfId="0" applyNumberFormat="1" applyFont="1" applyFill="1" applyBorder="1" applyAlignment="1" applyProtection="1">
      <alignment horizontal="left" vertical="center"/>
    </xf>
    <xf numFmtId="0" fontId="16" fillId="15" borderId="14" xfId="0" applyFont="1" applyFill="1" applyBorder="1" applyAlignment="1" applyProtection="1">
      <alignment vertical="center"/>
    </xf>
    <xf numFmtId="164" fontId="6" fillId="0" borderId="8" xfId="0" applyNumberFormat="1" applyFont="1" applyBorder="1" applyAlignment="1" applyProtection="1">
      <alignment horizontal="right" vertical="center"/>
    </xf>
    <xf numFmtId="164" fontId="13" fillId="15" borderId="9" xfId="0" applyNumberFormat="1" applyFont="1" applyFill="1" applyBorder="1" applyAlignment="1" applyProtection="1">
      <alignment vertical="center"/>
    </xf>
    <xf numFmtId="164" fontId="19" fillId="7" borderId="15" xfId="0" applyNumberFormat="1" applyFont="1" applyFill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5" fillId="10" borderId="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0" fillId="9" borderId="0" xfId="0" applyFont="1" applyFill="1" applyBorder="1" applyAlignment="1" applyProtection="1">
      <alignment vertical="center"/>
    </xf>
    <xf numFmtId="0" fontId="18" fillId="13" borderId="0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164" fontId="16" fillId="15" borderId="15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5" fillId="0" borderId="25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165" fontId="4" fillId="0" borderId="9" xfId="0" applyNumberFormat="1" applyFont="1" applyFill="1" applyBorder="1" applyAlignment="1" applyProtection="1">
      <alignment horizontal="left" vertical="center" wrapText="1"/>
    </xf>
    <xf numFmtId="165" fontId="4" fillId="5" borderId="6" xfId="0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15" borderId="9" xfId="0" applyFont="1" applyFill="1" applyBorder="1" applyAlignment="1" applyProtection="1">
      <alignment horizontal="center" vertical="center"/>
    </xf>
    <xf numFmtId="164" fontId="12" fillId="16" borderId="9" xfId="0" applyNumberFormat="1" applyFont="1" applyFill="1" applyBorder="1" applyAlignment="1" applyProtection="1">
      <alignment vertical="center"/>
    </xf>
    <xf numFmtId="164" fontId="13" fillId="8" borderId="9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6" fillId="5" borderId="12" xfId="0" applyFont="1" applyFill="1" applyBorder="1" applyAlignment="1" applyProtection="1">
      <alignment vertical="center" wrapText="1"/>
    </xf>
    <xf numFmtId="0" fontId="6" fillId="5" borderId="14" xfId="0" applyFont="1" applyFill="1" applyBorder="1" applyAlignment="1" applyProtection="1">
      <alignment vertical="center" wrapText="1"/>
    </xf>
    <xf numFmtId="0" fontId="29" fillId="4" borderId="6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horizontal="right" vertical="center"/>
    </xf>
    <xf numFmtId="164" fontId="8" fillId="4" borderId="9" xfId="2" applyNumberFormat="1" applyFont="1" applyFill="1" applyBorder="1" applyAlignment="1" applyProtection="1">
      <alignment horizontal="right" vertical="center"/>
    </xf>
    <xf numFmtId="164" fontId="6" fillId="0" borderId="23" xfId="0" applyNumberFormat="1" applyFont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10" fontId="15" fillId="11" borderId="15" xfId="1" applyNumberFormat="1" applyFont="1" applyFill="1" applyBorder="1" applyAlignment="1" applyProtection="1">
      <alignment vertical="center"/>
    </xf>
    <xf numFmtId="10" fontId="12" fillId="8" borderId="15" xfId="1" applyNumberFormat="1" applyFont="1" applyFill="1" applyBorder="1" applyAlignment="1" applyProtection="1">
      <alignment horizontal="right" vertical="center"/>
    </xf>
    <xf numFmtId="10" fontId="5" fillId="3" borderId="17" xfId="1" applyNumberFormat="1" applyFont="1" applyFill="1" applyBorder="1" applyAlignment="1" applyProtection="1">
      <alignment horizontal="right" vertical="center"/>
    </xf>
    <xf numFmtId="2" fontId="6" fillId="0" borderId="19" xfId="0" applyNumberFormat="1" applyFont="1" applyFill="1" applyBorder="1" applyAlignment="1" applyProtection="1">
      <alignment vertical="center"/>
      <protection locked="0"/>
    </xf>
    <xf numFmtId="2" fontId="4" fillId="0" borderId="19" xfId="0" applyNumberFormat="1" applyFont="1" applyFill="1" applyBorder="1" applyAlignment="1" applyProtection="1">
      <alignment vertical="center"/>
    </xf>
    <xf numFmtId="2" fontId="13" fillId="0" borderId="19" xfId="0" applyNumberFormat="1" applyFont="1" applyFill="1" applyBorder="1" applyAlignment="1" applyProtection="1">
      <alignment vertical="center"/>
    </xf>
    <xf numFmtId="2" fontId="6" fillId="0" borderId="23" xfId="0" applyNumberFormat="1" applyFont="1" applyFill="1" applyBorder="1" applyAlignment="1" applyProtection="1">
      <alignment vertical="center"/>
      <protection locked="0"/>
    </xf>
    <xf numFmtId="2" fontId="4" fillId="0" borderId="22" xfId="0" applyNumberFormat="1" applyFont="1" applyFill="1" applyBorder="1" applyAlignment="1" applyProtection="1">
      <alignment vertical="center"/>
    </xf>
    <xf numFmtId="2" fontId="13" fillId="0" borderId="22" xfId="0" applyNumberFormat="1" applyFont="1" applyFill="1" applyBorder="1" applyAlignment="1" applyProtection="1">
      <alignment vertical="center"/>
    </xf>
    <xf numFmtId="2" fontId="15" fillId="5" borderId="9" xfId="0" applyNumberFormat="1" applyFont="1" applyFill="1" applyBorder="1" applyAlignment="1" applyProtection="1">
      <alignment vertical="center"/>
    </xf>
    <xf numFmtId="2" fontId="15" fillId="5" borderId="13" xfId="0" applyNumberFormat="1" applyFont="1" applyFill="1" applyBorder="1" applyAlignment="1" applyProtection="1">
      <alignment vertical="center"/>
    </xf>
    <xf numFmtId="2" fontId="13" fillId="6" borderId="9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0" fillId="11" borderId="13" xfId="0" applyFont="1" applyFill="1" applyBorder="1" applyAlignment="1" applyProtection="1">
      <alignment horizontal="left" vertical="center"/>
    </xf>
    <xf numFmtId="0" fontId="10" fillId="11" borderId="16" xfId="0" applyFont="1" applyFill="1" applyBorder="1" applyAlignment="1" applyProtection="1">
      <alignment vertical="center"/>
    </xf>
    <xf numFmtId="9" fontId="10" fillId="11" borderId="16" xfId="1" applyFont="1" applyFill="1" applyBorder="1" applyAlignment="1" applyProtection="1">
      <alignment vertical="center"/>
    </xf>
    <xf numFmtId="164" fontId="10" fillId="11" borderId="9" xfId="0" applyNumberFormat="1" applyFont="1" applyFill="1" applyBorder="1" applyAlignment="1" applyProtection="1">
      <alignment vertical="center" wrapText="1"/>
    </xf>
    <xf numFmtId="164" fontId="10" fillId="11" borderId="9" xfId="0" applyNumberFormat="1" applyFont="1" applyFill="1" applyBorder="1" applyAlignment="1" applyProtection="1">
      <alignment horizontal="right" vertical="center"/>
    </xf>
    <xf numFmtId="164" fontId="30" fillId="0" borderId="0" xfId="0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8" fillId="4" borderId="13" xfId="0" applyFont="1" applyFill="1" applyBorder="1" applyAlignment="1" applyProtection="1">
      <alignment horizontal="left" vertical="center"/>
    </xf>
    <xf numFmtId="0" fontId="8" fillId="4" borderId="16" xfId="0" applyFont="1" applyFill="1" applyBorder="1" applyAlignment="1" applyProtection="1">
      <alignment horizontal="left" vertical="center"/>
    </xf>
    <xf numFmtId="0" fontId="8" fillId="4" borderId="17" xfId="0" applyFont="1" applyFill="1" applyBorder="1" applyAlignment="1" applyProtection="1">
      <alignment horizontal="left" vertical="center"/>
    </xf>
    <xf numFmtId="0" fontId="4" fillId="0" borderId="24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 wrapText="1"/>
    </xf>
    <xf numFmtId="0" fontId="15" fillId="11" borderId="16" xfId="0" applyFont="1" applyFill="1" applyBorder="1" applyAlignment="1" applyProtection="1">
      <alignment horizontal="left" vertical="center"/>
    </xf>
    <xf numFmtId="0" fontId="15" fillId="9" borderId="13" xfId="0" applyFont="1" applyFill="1" applyBorder="1" applyAlignment="1" applyProtection="1">
      <alignment horizontal="left" vertical="center"/>
    </xf>
    <xf numFmtId="0" fontId="15" fillId="9" borderId="16" xfId="0" applyFont="1" applyFill="1" applyBorder="1" applyAlignment="1" applyProtection="1">
      <alignment horizontal="left" vertical="center"/>
    </xf>
    <xf numFmtId="0" fontId="10" fillId="11" borderId="16" xfId="0" applyFont="1" applyFill="1" applyBorder="1" applyAlignment="1" applyProtection="1">
      <alignment horizontal="left" vertical="center"/>
    </xf>
    <xf numFmtId="164" fontId="16" fillId="8" borderId="13" xfId="0" applyNumberFormat="1" applyFont="1" applyFill="1" applyBorder="1" applyAlignment="1" applyProtection="1">
      <alignment horizontal="left" vertical="center"/>
    </xf>
    <xf numFmtId="164" fontId="16" fillId="8" borderId="16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164" fontId="6" fillId="0" borderId="19" xfId="0" applyNumberFormat="1" applyFont="1" applyFill="1" applyBorder="1" applyAlignment="1" applyProtection="1">
      <alignment horizontal="right" vertical="center"/>
      <protection locked="0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 wrapText="1"/>
    </xf>
    <xf numFmtId="164" fontId="6" fillId="0" borderId="21" xfId="0" applyNumberFormat="1" applyFont="1" applyFill="1" applyBorder="1" applyAlignment="1" applyProtection="1">
      <alignment horizontal="right" vertical="center"/>
      <protection locked="0"/>
    </xf>
    <xf numFmtId="164" fontId="6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164" fontId="6" fillId="0" borderId="22" xfId="0" applyNumberFormat="1" applyFont="1" applyFill="1" applyBorder="1" applyAlignment="1" applyProtection="1">
      <alignment horizontal="right" vertical="center"/>
      <protection locked="0"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164" fontId="13" fillId="17" borderId="9" xfId="0" applyNumberFormat="1" applyFont="1" applyFill="1" applyBorder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vertical="center"/>
    </xf>
    <xf numFmtId="164" fontId="31" fillId="15" borderId="9" xfId="0" applyNumberFormat="1" applyFont="1" applyFill="1" applyBorder="1" applyAlignment="1" applyProtection="1">
      <alignment horizontal="center" vertical="center"/>
    </xf>
    <xf numFmtId="164" fontId="15" fillId="11" borderId="17" xfId="0" applyNumberFormat="1" applyFont="1" applyFill="1" applyBorder="1" applyAlignment="1" applyProtection="1">
      <alignment horizontal="right" vertical="center"/>
    </xf>
    <xf numFmtId="164" fontId="15" fillId="11" borderId="13" xfId="0" applyNumberFormat="1" applyFont="1" applyFill="1" applyBorder="1" applyAlignment="1" applyProtection="1">
      <alignment horizontal="left" vertical="center"/>
    </xf>
    <xf numFmtId="164" fontId="15" fillId="11" borderId="16" xfId="0" applyNumberFormat="1" applyFont="1" applyFill="1" applyBorder="1" applyAlignment="1" applyProtection="1">
      <alignment horizontal="right" vertical="center"/>
    </xf>
    <xf numFmtId="9" fontId="5" fillId="3" borderId="16" xfId="1" applyFont="1" applyFill="1" applyBorder="1" applyAlignment="1" applyProtection="1">
      <alignment horizontal="right" vertical="center"/>
    </xf>
    <xf numFmtId="164" fontId="19" fillId="7" borderId="11" xfId="0" applyNumberFormat="1" applyFont="1" applyFill="1" applyBorder="1" applyAlignment="1" applyProtection="1">
      <alignment horizontal="right" vertical="center"/>
    </xf>
    <xf numFmtId="10" fontId="15" fillId="14" borderId="9" xfId="1" applyNumberFormat="1" applyFont="1" applyFill="1" applyBorder="1" applyAlignment="1" applyProtection="1">
      <alignment horizontal="right" vertical="center"/>
    </xf>
    <xf numFmtId="10" fontId="12" fillId="15" borderId="15" xfId="1" applyNumberFormat="1" applyFont="1" applyFill="1" applyBorder="1" applyAlignment="1" applyProtection="1">
      <alignment horizontal="right" vertical="center"/>
    </xf>
    <xf numFmtId="10" fontId="4" fillId="0" borderId="0" xfId="0" applyNumberFormat="1" applyFont="1" applyFill="1" applyBorder="1" applyAlignment="1" applyProtection="1">
      <alignment vertical="center"/>
    </xf>
    <xf numFmtId="9" fontId="15" fillId="9" borderId="16" xfId="1" applyFont="1" applyFill="1" applyBorder="1" applyAlignment="1" applyProtection="1">
      <alignment horizontal="right" vertical="center"/>
    </xf>
    <xf numFmtId="0" fontId="16" fillId="8" borderId="16" xfId="0" applyFont="1" applyFill="1" applyBorder="1" applyAlignment="1" applyProtection="1">
      <alignment vertical="center"/>
    </xf>
    <xf numFmtId="164" fontId="13" fillId="0" borderId="23" xfId="0" applyNumberFormat="1" applyFont="1" applyBorder="1" applyAlignment="1" applyProtection="1">
      <alignment vertical="center"/>
    </xf>
    <xf numFmtId="164" fontId="12" fillId="8" borderId="17" xfId="0" applyNumberFormat="1" applyFont="1" applyFill="1" applyBorder="1" applyAlignment="1" applyProtection="1">
      <alignment horizontal="right" vertical="center"/>
    </xf>
    <xf numFmtId="164" fontId="15" fillId="11" borderId="9" xfId="2" applyNumberFormat="1" applyFont="1" applyFill="1" applyBorder="1" applyAlignment="1" applyProtection="1">
      <alignment horizontal="right" vertical="center"/>
    </xf>
    <xf numFmtId="164" fontId="15" fillId="9" borderId="9" xfId="2" applyNumberFormat="1" applyFont="1" applyFill="1" applyBorder="1" applyAlignment="1" applyProtection="1">
      <alignment horizontal="right" vertical="center"/>
    </xf>
    <xf numFmtId="164" fontId="10" fillId="11" borderId="8" xfId="1" applyNumberFormat="1" applyFont="1" applyFill="1" applyBorder="1" applyAlignment="1" applyProtection="1">
      <alignment vertical="center"/>
    </xf>
    <xf numFmtId="164" fontId="5" fillId="3" borderId="36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/>
    </xf>
    <xf numFmtId="0" fontId="12" fillId="6" borderId="6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/>
    </xf>
    <xf numFmtId="0" fontId="12" fillId="6" borderId="7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2" fillId="6" borderId="11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left" vertical="center" wrapText="1"/>
    </xf>
    <xf numFmtId="0" fontId="4" fillId="5" borderId="10" xfId="0" applyFont="1" applyFill="1" applyBorder="1" applyAlignment="1" applyProtection="1">
      <alignment horizontal="left" vertical="center" wrapText="1"/>
    </xf>
    <xf numFmtId="0" fontId="4" fillId="5" borderId="30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left" vertical="center"/>
    </xf>
    <xf numFmtId="0" fontId="4" fillId="5" borderId="10" xfId="0" applyFont="1" applyFill="1" applyBorder="1" applyAlignment="1" applyProtection="1">
      <alignment horizontal="left" vertical="center"/>
    </xf>
    <xf numFmtId="0" fontId="4" fillId="5" borderId="14" xfId="0" applyFont="1" applyFill="1" applyBorder="1" applyAlignment="1" applyProtection="1">
      <alignment horizontal="left" vertical="center"/>
    </xf>
    <xf numFmtId="0" fontId="12" fillId="6" borderId="13" xfId="0" applyFont="1" applyFill="1" applyBorder="1" applyAlignment="1" applyProtection="1">
      <alignment horizontal="center" vertical="center"/>
    </xf>
    <xf numFmtId="0" fontId="12" fillId="6" borderId="17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165" fontId="4" fillId="5" borderId="6" xfId="0" applyNumberFormat="1" applyFont="1" applyFill="1" applyBorder="1" applyAlignment="1" applyProtection="1">
      <alignment horizontal="left" vertical="center" wrapText="1"/>
    </xf>
    <xf numFmtId="165" fontId="4" fillId="5" borderId="12" xfId="0" applyNumberFormat="1" applyFont="1" applyFill="1" applyBorder="1" applyAlignment="1" applyProtection="1">
      <alignment horizontal="left" vertical="center" wrapText="1"/>
    </xf>
    <xf numFmtId="165" fontId="4" fillId="5" borderId="7" xfId="0" applyNumberFormat="1" applyFont="1" applyFill="1" applyBorder="1" applyAlignment="1" applyProtection="1">
      <alignment horizontal="left" vertical="center" wrapText="1"/>
    </xf>
    <xf numFmtId="165" fontId="4" fillId="5" borderId="10" xfId="0" applyNumberFormat="1" applyFont="1" applyFill="1" applyBorder="1" applyAlignment="1" applyProtection="1">
      <alignment horizontal="left" vertical="center" wrapText="1"/>
    </xf>
    <xf numFmtId="165" fontId="4" fillId="5" borderId="14" xfId="0" applyNumberFormat="1" applyFont="1" applyFill="1" applyBorder="1" applyAlignment="1" applyProtection="1">
      <alignment horizontal="left" vertical="center" wrapText="1"/>
    </xf>
    <xf numFmtId="165" fontId="4" fillId="5" borderId="11" xfId="0" applyNumberFormat="1" applyFont="1" applyFill="1" applyBorder="1" applyAlignment="1" applyProtection="1">
      <alignment horizontal="left" vertical="center" wrapText="1"/>
    </xf>
    <xf numFmtId="165" fontId="27" fillId="5" borderId="12" xfId="0" applyNumberFormat="1" applyFont="1" applyFill="1" applyBorder="1" applyAlignment="1" applyProtection="1">
      <alignment horizontal="left" vertical="center" wrapText="1"/>
    </xf>
    <xf numFmtId="165" fontId="27" fillId="5" borderId="7" xfId="0" applyNumberFormat="1" applyFont="1" applyFill="1" applyBorder="1" applyAlignment="1" applyProtection="1">
      <alignment horizontal="left" vertical="center" wrapText="1"/>
    </xf>
    <xf numFmtId="165" fontId="27" fillId="5" borderId="14" xfId="0" applyNumberFormat="1" applyFont="1" applyFill="1" applyBorder="1" applyAlignment="1" applyProtection="1">
      <alignment horizontal="left" vertical="center" wrapText="1"/>
    </xf>
    <xf numFmtId="165" fontId="27" fillId="5" borderId="11" xfId="0" applyNumberFormat="1" applyFont="1" applyFill="1" applyBorder="1" applyAlignment="1" applyProtection="1">
      <alignment horizontal="left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165" fontId="28" fillId="5" borderId="6" xfId="0" applyNumberFormat="1" applyFont="1" applyFill="1" applyBorder="1" applyAlignment="1" applyProtection="1">
      <alignment horizontal="center" vertical="center" wrapText="1"/>
    </xf>
    <xf numFmtId="165" fontId="28" fillId="5" borderId="12" xfId="0" applyNumberFormat="1" applyFont="1" applyFill="1" applyBorder="1" applyAlignment="1" applyProtection="1">
      <alignment horizontal="center" vertical="center" wrapText="1"/>
    </xf>
    <xf numFmtId="165" fontId="28" fillId="5" borderId="7" xfId="0" applyNumberFormat="1" applyFont="1" applyFill="1" applyBorder="1" applyAlignment="1" applyProtection="1">
      <alignment horizontal="center" vertical="center" wrapText="1"/>
    </xf>
    <xf numFmtId="165" fontId="28" fillId="5" borderId="10" xfId="0" applyNumberFormat="1" applyFont="1" applyFill="1" applyBorder="1" applyAlignment="1" applyProtection="1">
      <alignment horizontal="center" vertical="center" wrapText="1"/>
    </xf>
    <xf numFmtId="165" fontId="28" fillId="5" borderId="14" xfId="0" applyNumberFormat="1" applyFont="1" applyFill="1" applyBorder="1" applyAlignment="1" applyProtection="1">
      <alignment horizontal="center" vertical="center" wrapText="1"/>
    </xf>
    <xf numFmtId="165" fontId="28" fillId="5" borderId="11" xfId="0" applyNumberFormat="1" applyFont="1" applyFill="1" applyBorder="1" applyAlignment="1" applyProtection="1">
      <alignment horizontal="center" vertical="center" wrapText="1"/>
    </xf>
  </cellXfs>
  <cellStyles count="3">
    <cellStyle name="Prozent" xfId="1" builtinId="5"/>
    <cellStyle name="Standard" xfId="0" builtinId="0"/>
    <cellStyle name="Währung" xfId="2" builtinId="4"/>
  </cellStyles>
  <dxfs count="254"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rgb="FFC00000"/>
      </font>
      <numFmt numFmtId="164" formatCode="#,##0.00\ &quot;€&quot;"/>
      <fill>
        <patternFill>
          <bgColor rgb="FFE9C9C9"/>
        </patternFill>
      </fill>
    </dxf>
    <dxf>
      <font>
        <color theme="9" tint="-0.24994659260841701"/>
      </font>
      <numFmt numFmtId="164" formatCode="#,##0.00\ &quot;€&quot;"/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E9C9C9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E9C9C9"/>
        </patternFill>
      </fill>
    </dxf>
  </dxfs>
  <tableStyles count="0" defaultTableStyle="TableStyleMedium2" defaultPivotStyle="PivotStyleLight16"/>
  <colors>
    <mruColors>
      <color rgb="FFD40E4E"/>
      <color rgb="FFE3E7ED"/>
      <color rgb="FFF56F9C"/>
      <color rgb="FFFFCCCC"/>
      <color rgb="FFE9C9C9"/>
      <color rgb="FF4B70AB"/>
      <color rgb="FF003064"/>
      <color rgb="FFD3DBE5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7" lockText="1" noThreeD="1"/>
</file>

<file path=xl/ctrlProps/ctrlProp10.xml><?xml version="1.0" encoding="utf-8"?>
<formControlPr xmlns="http://schemas.microsoft.com/office/spreadsheetml/2009/9/main" objectType="CheckBox" fmlaLink="$I$27" lockText="1" noThreeD="1"/>
</file>

<file path=xl/ctrlProps/ctrlProp100.xml><?xml version="1.0" encoding="utf-8"?>
<formControlPr xmlns="http://schemas.microsoft.com/office/spreadsheetml/2009/9/main" objectType="CheckBox" fmlaLink="$I$27" lockText="1" noThreeD="1"/>
</file>

<file path=xl/ctrlProps/ctrlProp101.xml><?xml version="1.0" encoding="utf-8"?>
<formControlPr xmlns="http://schemas.microsoft.com/office/spreadsheetml/2009/9/main" objectType="CheckBox" fmlaLink="$J$27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fmlaLink="$I$27" lockText="1" noThreeD="1"/>
</file>

<file path=xl/ctrlProps/ctrlProp105.xml><?xml version="1.0" encoding="utf-8"?>
<formControlPr xmlns="http://schemas.microsoft.com/office/spreadsheetml/2009/9/main" objectType="CheckBox" fmlaLink="$J$27" lockText="1" noThreeD="1"/>
</file>

<file path=xl/ctrlProps/ctrlProp106.xml><?xml version="1.0" encoding="utf-8"?>
<formControlPr xmlns="http://schemas.microsoft.com/office/spreadsheetml/2009/9/main" objectType="CheckBox" fmlaLink="$I$27" lockText="1" noThreeD="1"/>
</file>

<file path=xl/ctrlProps/ctrlProp107.xml><?xml version="1.0" encoding="utf-8"?>
<formControlPr xmlns="http://schemas.microsoft.com/office/spreadsheetml/2009/9/main" objectType="CheckBox" fmlaLink="$J$27" lockText="1" noThreeD="1"/>
</file>

<file path=xl/ctrlProps/ctrlProp108.xml><?xml version="1.0" encoding="utf-8"?>
<formControlPr xmlns="http://schemas.microsoft.com/office/spreadsheetml/2009/9/main" objectType="CheckBox" fmlaLink="$I$27" lockText="1" noThreeD="1"/>
</file>

<file path=xl/ctrlProps/ctrlProp109.xml><?xml version="1.0" encoding="utf-8"?>
<formControlPr xmlns="http://schemas.microsoft.com/office/spreadsheetml/2009/9/main" objectType="CheckBox" fmlaLink="$J$27" lockText="1" noThreeD="1"/>
</file>

<file path=xl/ctrlProps/ctrlProp11.xml><?xml version="1.0" encoding="utf-8"?>
<formControlPr xmlns="http://schemas.microsoft.com/office/spreadsheetml/2009/9/main" objectType="CheckBox" fmlaLink="$J$27" lockText="1" noThreeD="1"/>
</file>

<file path=xl/ctrlProps/ctrlProp110.xml><?xml version="1.0" encoding="utf-8"?>
<formControlPr xmlns="http://schemas.microsoft.com/office/spreadsheetml/2009/9/main" objectType="CheckBox" fmlaLink="$I$27" lockText="1" noThreeD="1"/>
</file>

<file path=xl/ctrlProps/ctrlProp111.xml><?xml version="1.0" encoding="utf-8"?>
<formControlPr xmlns="http://schemas.microsoft.com/office/spreadsheetml/2009/9/main" objectType="CheckBox" fmlaLink="$J$27" lockText="1" noThreeD="1"/>
</file>

<file path=xl/ctrlProps/ctrlProp112.xml><?xml version="1.0" encoding="utf-8"?>
<formControlPr xmlns="http://schemas.microsoft.com/office/spreadsheetml/2009/9/main" objectType="CheckBox" fmlaLink="$I$27" lockText="1" noThreeD="1"/>
</file>

<file path=xl/ctrlProps/ctrlProp113.xml><?xml version="1.0" encoding="utf-8"?>
<formControlPr xmlns="http://schemas.microsoft.com/office/spreadsheetml/2009/9/main" objectType="CheckBox" fmlaLink="$J$27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I$27" lockText="1" noThreeD="1"/>
</file>

<file path=xl/ctrlProps/ctrlProp15.xml><?xml version="1.0" encoding="utf-8"?>
<formControlPr xmlns="http://schemas.microsoft.com/office/spreadsheetml/2009/9/main" objectType="CheckBox" fmlaLink="$J$27" lockText="1" noThreeD="1"/>
</file>

<file path=xl/ctrlProps/ctrlProp16.xml><?xml version="1.0" encoding="utf-8"?>
<formControlPr xmlns="http://schemas.microsoft.com/office/spreadsheetml/2009/9/main" objectType="CheckBox" fmlaLink="$I$27" lockText="1" noThreeD="1"/>
</file>

<file path=xl/ctrlProps/ctrlProp17.xml><?xml version="1.0" encoding="utf-8"?>
<formControlPr xmlns="http://schemas.microsoft.com/office/spreadsheetml/2009/9/main" objectType="CheckBox" fmlaLink="$J$27" lockText="1" noThreeD="1"/>
</file>

<file path=xl/ctrlProps/ctrlProp18.xml><?xml version="1.0" encoding="utf-8"?>
<formControlPr xmlns="http://schemas.microsoft.com/office/spreadsheetml/2009/9/main" objectType="CheckBox" fmlaLink="$I$27" lockText="1" noThreeD="1"/>
</file>

<file path=xl/ctrlProps/ctrlProp19.xml><?xml version="1.0" encoding="utf-8"?>
<formControlPr xmlns="http://schemas.microsoft.com/office/spreadsheetml/2009/9/main" objectType="CheckBox" fmlaLink="$J$27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I$27" lockText="1" noThreeD="1"/>
</file>

<file path=xl/ctrlProps/ctrlProp23.xml><?xml version="1.0" encoding="utf-8"?>
<formControlPr xmlns="http://schemas.microsoft.com/office/spreadsheetml/2009/9/main" objectType="CheckBox" fmlaLink="$J$27" lockText="1" noThreeD="1"/>
</file>

<file path=xl/ctrlProps/ctrlProp24.xml><?xml version="1.0" encoding="utf-8"?>
<formControlPr xmlns="http://schemas.microsoft.com/office/spreadsheetml/2009/9/main" objectType="CheckBox" fmlaLink="$I$27" lockText="1" noThreeD="1"/>
</file>

<file path=xl/ctrlProps/ctrlProp25.xml><?xml version="1.0" encoding="utf-8"?>
<formControlPr xmlns="http://schemas.microsoft.com/office/spreadsheetml/2009/9/main" objectType="CheckBox" fmlaLink="$J$27" lockText="1" noThreeD="1"/>
</file>

<file path=xl/ctrlProps/ctrlProp26.xml><?xml version="1.0" encoding="utf-8"?>
<formControlPr xmlns="http://schemas.microsoft.com/office/spreadsheetml/2009/9/main" objectType="CheckBox" fmlaLink="$I$27" lockText="1" noThreeD="1"/>
</file>

<file path=xl/ctrlProps/ctrlProp27.xml><?xml version="1.0" encoding="utf-8"?>
<formControlPr xmlns="http://schemas.microsoft.com/office/spreadsheetml/2009/9/main" objectType="CheckBox" fmlaLink="$J$27" lockText="1" noThreeD="1"/>
</file>

<file path=xl/ctrlProps/ctrlProp28.xml><?xml version="1.0" encoding="utf-8"?>
<formControlPr xmlns="http://schemas.microsoft.com/office/spreadsheetml/2009/9/main" objectType="CheckBox" fmlaLink="$I$27" lockText="1" noThreeD="1"/>
</file>

<file path=xl/ctrlProps/ctrlProp29.xml><?xml version="1.0" encoding="utf-8"?>
<formControlPr xmlns="http://schemas.microsoft.com/office/spreadsheetml/2009/9/main" objectType="CheckBox" fmlaLink="$J$2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I$27" lockText="1" noThreeD="1"/>
</file>

<file path=xl/ctrlProps/ctrlProp31.xml><?xml version="1.0" encoding="utf-8"?>
<formControlPr xmlns="http://schemas.microsoft.com/office/spreadsheetml/2009/9/main" objectType="CheckBox" fmlaLink="$J$27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I$27" lockText="1" noThreeD="1"/>
</file>

<file path=xl/ctrlProps/ctrlProp35.xml><?xml version="1.0" encoding="utf-8"?>
<formControlPr xmlns="http://schemas.microsoft.com/office/spreadsheetml/2009/9/main" objectType="CheckBox" fmlaLink="$J$27" lockText="1" noThreeD="1"/>
</file>

<file path=xl/ctrlProps/ctrlProp36.xml><?xml version="1.0" encoding="utf-8"?>
<formControlPr xmlns="http://schemas.microsoft.com/office/spreadsheetml/2009/9/main" objectType="CheckBox" fmlaLink="$I$27" lockText="1" noThreeD="1"/>
</file>

<file path=xl/ctrlProps/ctrlProp37.xml><?xml version="1.0" encoding="utf-8"?>
<formControlPr xmlns="http://schemas.microsoft.com/office/spreadsheetml/2009/9/main" objectType="CheckBox" fmlaLink="$J$27" lockText="1" noThreeD="1"/>
</file>

<file path=xl/ctrlProps/ctrlProp38.xml><?xml version="1.0" encoding="utf-8"?>
<formControlPr xmlns="http://schemas.microsoft.com/office/spreadsheetml/2009/9/main" objectType="CheckBox" fmlaLink="$I$27" lockText="1" noThreeD="1"/>
</file>

<file path=xl/ctrlProps/ctrlProp39.xml><?xml version="1.0" encoding="utf-8"?>
<formControlPr xmlns="http://schemas.microsoft.com/office/spreadsheetml/2009/9/main" objectType="CheckBox" fmlaLink="$J$27" lockText="1" noThreeD="1"/>
</file>

<file path=xl/ctrlProps/ctrlProp4.xml><?xml version="1.0" encoding="utf-8"?>
<formControlPr xmlns="http://schemas.microsoft.com/office/spreadsheetml/2009/9/main" objectType="CheckBox" fmlaLink="$I$27" lockText="1" noThreeD="1"/>
</file>

<file path=xl/ctrlProps/ctrlProp40.xml><?xml version="1.0" encoding="utf-8"?>
<formControlPr xmlns="http://schemas.microsoft.com/office/spreadsheetml/2009/9/main" objectType="CheckBox" fmlaLink="$I$27" lockText="1" noThreeD="1"/>
</file>

<file path=xl/ctrlProps/ctrlProp41.xml><?xml version="1.0" encoding="utf-8"?>
<formControlPr xmlns="http://schemas.microsoft.com/office/spreadsheetml/2009/9/main" objectType="CheckBox" fmlaLink="$J$27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I$27" lockText="1" noThreeD="1"/>
</file>

<file path=xl/ctrlProps/ctrlProp45.xml><?xml version="1.0" encoding="utf-8"?>
<formControlPr xmlns="http://schemas.microsoft.com/office/spreadsheetml/2009/9/main" objectType="CheckBox" fmlaLink="$J$27" lockText="1" noThreeD="1"/>
</file>

<file path=xl/ctrlProps/ctrlProp46.xml><?xml version="1.0" encoding="utf-8"?>
<formControlPr xmlns="http://schemas.microsoft.com/office/spreadsheetml/2009/9/main" objectType="CheckBox" fmlaLink="$I$27" lockText="1" noThreeD="1"/>
</file>

<file path=xl/ctrlProps/ctrlProp47.xml><?xml version="1.0" encoding="utf-8"?>
<formControlPr xmlns="http://schemas.microsoft.com/office/spreadsheetml/2009/9/main" objectType="CheckBox" fmlaLink="$J$27" lockText="1" noThreeD="1"/>
</file>

<file path=xl/ctrlProps/ctrlProp48.xml><?xml version="1.0" encoding="utf-8"?>
<formControlPr xmlns="http://schemas.microsoft.com/office/spreadsheetml/2009/9/main" objectType="CheckBox" fmlaLink="$I$27" lockText="1" noThreeD="1"/>
</file>

<file path=xl/ctrlProps/ctrlProp49.xml><?xml version="1.0" encoding="utf-8"?>
<formControlPr xmlns="http://schemas.microsoft.com/office/spreadsheetml/2009/9/main" objectType="CheckBox" fmlaLink="$J$27" lockText="1" noThreeD="1"/>
</file>

<file path=xl/ctrlProps/ctrlProp5.xml><?xml version="1.0" encoding="utf-8"?>
<formControlPr xmlns="http://schemas.microsoft.com/office/spreadsheetml/2009/9/main" objectType="CheckBox" fmlaLink="$J$27" lockText="1" noThreeD="1"/>
</file>

<file path=xl/ctrlProps/ctrlProp50.xml><?xml version="1.0" encoding="utf-8"?>
<formControlPr xmlns="http://schemas.microsoft.com/office/spreadsheetml/2009/9/main" objectType="CheckBox" fmlaLink="$I$27" lockText="1" noThreeD="1"/>
</file>

<file path=xl/ctrlProps/ctrlProp51.xml><?xml version="1.0" encoding="utf-8"?>
<formControlPr xmlns="http://schemas.microsoft.com/office/spreadsheetml/2009/9/main" objectType="CheckBox" fmlaLink="$J$27" lockText="1" noThreeD="1"/>
</file>

<file path=xl/ctrlProps/ctrlProp52.xml><?xml version="1.0" encoding="utf-8"?>
<formControlPr xmlns="http://schemas.microsoft.com/office/spreadsheetml/2009/9/main" objectType="CheckBox" fmlaLink="$I$27" lockText="1" noThreeD="1"/>
</file>

<file path=xl/ctrlProps/ctrlProp53.xml><?xml version="1.0" encoding="utf-8"?>
<formControlPr xmlns="http://schemas.microsoft.com/office/spreadsheetml/2009/9/main" objectType="CheckBox" fmlaLink="$J$27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$I$27" lockText="1" noThreeD="1"/>
</file>

<file path=xl/ctrlProps/ctrlProp57.xml><?xml version="1.0" encoding="utf-8"?>
<formControlPr xmlns="http://schemas.microsoft.com/office/spreadsheetml/2009/9/main" objectType="CheckBox" fmlaLink="$J$27" lockText="1" noThreeD="1"/>
</file>

<file path=xl/ctrlProps/ctrlProp58.xml><?xml version="1.0" encoding="utf-8"?>
<formControlPr xmlns="http://schemas.microsoft.com/office/spreadsheetml/2009/9/main" objectType="CheckBox" fmlaLink="$I$27" lockText="1" noThreeD="1"/>
</file>

<file path=xl/ctrlProps/ctrlProp59.xml><?xml version="1.0" encoding="utf-8"?>
<formControlPr xmlns="http://schemas.microsoft.com/office/spreadsheetml/2009/9/main" objectType="CheckBox" fmlaLink="$J$27" lockText="1" noThreeD="1"/>
</file>

<file path=xl/ctrlProps/ctrlProp6.xml><?xml version="1.0" encoding="utf-8"?>
<formControlPr xmlns="http://schemas.microsoft.com/office/spreadsheetml/2009/9/main" objectType="CheckBox" fmlaLink="$I$27" lockText="1" noThreeD="1"/>
</file>

<file path=xl/ctrlProps/ctrlProp60.xml><?xml version="1.0" encoding="utf-8"?>
<formControlPr xmlns="http://schemas.microsoft.com/office/spreadsheetml/2009/9/main" objectType="CheckBox" fmlaLink="$I$27" lockText="1" noThreeD="1"/>
</file>

<file path=xl/ctrlProps/ctrlProp61.xml><?xml version="1.0" encoding="utf-8"?>
<formControlPr xmlns="http://schemas.microsoft.com/office/spreadsheetml/2009/9/main" objectType="CheckBox" fmlaLink="$J$27" lockText="1" noThreeD="1"/>
</file>

<file path=xl/ctrlProps/ctrlProp62.xml><?xml version="1.0" encoding="utf-8"?>
<formControlPr xmlns="http://schemas.microsoft.com/office/spreadsheetml/2009/9/main" objectType="CheckBox" fmlaLink="$I$27" lockText="1" noThreeD="1"/>
</file>

<file path=xl/ctrlProps/ctrlProp63.xml><?xml version="1.0" encoding="utf-8"?>
<formControlPr xmlns="http://schemas.microsoft.com/office/spreadsheetml/2009/9/main" objectType="CheckBox" fmlaLink="$J$27" lockText="1" noThreeD="1"/>
</file>

<file path=xl/ctrlProps/ctrlProp64.xml><?xml version="1.0" encoding="utf-8"?>
<formControlPr xmlns="http://schemas.microsoft.com/office/spreadsheetml/2009/9/main" objectType="CheckBox" fmlaLink="$I$27" lockText="1" noThreeD="1"/>
</file>

<file path=xl/ctrlProps/ctrlProp65.xml><?xml version="1.0" encoding="utf-8"?>
<formControlPr xmlns="http://schemas.microsoft.com/office/spreadsheetml/2009/9/main" objectType="CheckBox" fmlaLink="$J$27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$I$27" lockText="1" noThreeD="1"/>
</file>

<file path=xl/ctrlProps/ctrlProp69.xml><?xml version="1.0" encoding="utf-8"?>
<formControlPr xmlns="http://schemas.microsoft.com/office/spreadsheetml/2009/9/main" objectType="CheckBox" fmlaLink="$J$27" lockText="1" noThreeD="1"/>
</file>

<file path=xl/ctrlProps/ctrlProp7.xml><?xml version="1.0" encoding="utf-8"?>
<formControlPr xmlns="http://schemas.microsoft.com/office/spreadsheetml/2009/9/main" objectType="CheckBox" fmlaLink="$J$27" lockText="1" noThreeD="1"/>
</file>

<file path=xl/ctrlProps/ctrlProp70.xml><?xml version="1.0" encoding="utf-8"?>
<formControlPr xmlns="http://schemas.microsoft.com/office/spreadsheetml/2009/9/main" objectType="CheckBox" fmlaLink="$I$27" lockText="1" noThreeD="1"/>
</file>

<file path=xl/ctrlProps/ctrlProp71.xml><?xml version="1.0" encoding="utf-8"?>
<formControlPr xmlns="http://schemas.microsoft.com/office/spreadsheetml/2009/9/main" objectType="CheckBox" fmlaLink="$J$27" lockText="1" noThreeD="1"/>
</file>

<file path=xl/ctrlProps/ctrlProp72.xml><?xml version="1.0" encoding="utf-8"?>
<formControlPr xmlns="http://schemas.microsoft.com/office/spreadsheetml/2009/9/main" objectType="CheckBox" fmlaLink="$I$27" lockText="1" noThreeD="1"/>
</file>

<file path=xl/ctrlProps/ctrlProp73.xml><?xml version="1.0" encoding="utf-8"?>
<formControlPr xmlns="http://schemas.microsoft.com/office/spreadsheetml/2009/9/main" objectType="CheckBox" fmlaLink="$J$27" lockText="1" noThreeD="1"/>
</file>

<file path=xl/ctrlProps/ctrlProp74.xml><?xml version="1.0" encoding="utf-8"?>
<formControlPr xmlns="http://schemas.microsoft.com/office/spreadsheetml/2009/9/main" objectType="CheckBox" fmlaLink="$I$27" lockText="1" noThreeD="1"/>
</file>

<file path=xl/ctrlProps/ctrlProp75.xml><?xml version="1.0" encoding="utf-8"?>
<formControlPr xmlns="http://schemas.microsoft.com/office/spreadsheetml/2009/9/main" objectType="CheckBox" fmlaLink="$J$27" lockText="1" noThreeD="1"/>
</file>

<file path=xl/ctrlProps/ctrlProp76.xml><?xml version="1.0" encoding="utf-8"?>
<formControlPr xmlns="http://schemas.microsoft.com/office/spreadsheetml/2009/9/main" objectType="CheckBox" fmlaLink="$I$27" lockText="1" noThreeD="1"/>
</file>

<file path=xl/ctrlProps/ctrlProp77.xml><?xml version="1.0" encoding="utf-8"?>
<formControlPr xmlns="http://schemas.microsoft.com/office/spreadsheetml/2009/9/main" objectType="CheckBox" fmlaLink="$J$27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I$27" lockText="1" noThreeD="1"/>
</file>

<file path=xl/ctrlProps/ctrlProp80.xml><?xml version="1.0" encoding="utf-8"?>
<formControlPr xmlns="http://schemas.microsoft.com/office/spreadsheetml/2009/9/main" objectType="CheckBox" fmlaLink="$I$27" lockText="1" noThreeD="1"/>
</file>

<file path=xl/ctrlProps/ctrlProp81.xml><?xml version="1.0" encoding="utf-8"?>
<formControlPr xmlns="http://schemas.microsoft.com/office/spreadsheetml/2009/9/main" objectType="CheckBox" fmlaLink="$J$27" lockText="1" noThreeD="1"/>
</file>

<file path=xl/ctrlProps/ctrlProp82.xml><?xml version="1.0" encoding="utf-8"?>
<formControlPr xmlns="http://schemas.microsoft.com/office/spreadsheetml/2009/9/main" objectType="CheckBox" fmlaLink="$I$27" lockText="1" noThreeD="1"/>
</file>

<file path=xl/ctrlProps/ctrlProp83.xml><?xml version="1.0" encoding="utf-8"?>
<formControlPr xmlns="http://schemas.microsoft.com/office/spreadsheetml/2009/9/main" objectType="CheckBox" fmlaLink="$J$27" lockText="1" noThreeD="1"/>
</file>

<file path=xl/ctrlProps/ctrlProp84.xml><?xml version="1.0" encoding="utf-8"?>
<formControlPr xmlns="http://schemas.microsoft.com/office/spreadsheetml/2009/9/main" objectType="CheckBox" fmlaLink="$I$27" lockText="1" noThreeD="1"/>
</file>

<file path=xl/ctrlProps/ctrlProp85.xml><?xml version="1.0" encoding="utf-8"?>
<formControlPr xmlns="http://schemas.microsoft.com/office/spreadsheetml/2009/9/main" objectType="CheckBox" fmlaLink="$J$27" lockText="1" noThreeD="1"/>
</file>

<file path=xl/ctrlProps/ctrlProp86.xml><?xml version="1.0" encoding="utf-8"?>
<formControlPr xmlns="http://schemas.microsoft.com/office/spreadsheetml/2009/9/main" objectType="CheckBox" fmlaLink="$I$27" lockText="1" noThreeD="1"/>
</file>

<file path=xl/ctrlProps/ctrlProp87.xml><?xml version="1.0" encoding="utf-8"?>
<formControlPr xmlns="http://schemas.microsoft.com/office/spreadsheetml/2009/9/main" objectType="CheckBox" fmlaLink="$J$27" lockText="1" noThreeD="1"/>
</file>

<file path=xl/ctrlProps/ctrlProp88.xml><?xml version="1.0" encoding="utf-8"?>
<formControlPr xmlns="http://schemas.microsoft.com/office/spreadsheetml/2009/9/main" objectType="CheckBox" fmlaLink="$I$27" lockText="1" noThreeD="1"/>
</file>

<file path=xl/ctrlProps/ctrlProp89.xml><?xml version="1.0" encoding="utf-8"?>
<formControlPr xmlns="http://schemas.microsoft.com/office/spreadsheetml/2009/9/main" objectType="CheckBox" fmlaLink="$J$27" lockText="1" noThreeD="1"/>
</file>

<file path=xl/ctrlProps/ctrlProp9.xml><?xml version="1.0" encoding="utf-8"?>
<formControlPr xmlns="http://schemas.microsoft.com/office/spreadsheetml/2009/9/main" objectType="CheckBox" fmlaLink="$J$27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fmlaLink="$I$27" lockText="1" noThreeD="1"/>
</file>

<file path=xl/ctrlProps/ctrlProp93.xml><?xml version="1.0" encoding="utf-8"?>
<formControlPr xmlns="http://schemas.microsoft.com/office/spreadsheetml/2009/9/main" objectType="CheckBox" fmlaLink="$J$27" lockText="1" noThreeD="1"/>
</file>

<file path=xl/ctrlProps/ctrlProp94.xml><?xml version="1.0" encoding="utf-8"?>
<formControlPr xmlns="http://schemas.microsoft.com/office/spreadsheetml/2009/9/main" objectType="CheckBox" fmlaLink="$I$27" lockText="1" noThreeD="1"/>
</file>

<file path=xl/ctrlProps/ctrlProp95.xml><?xml version="1.0" encoding="utf-8"?>
<formControlPr xmlns="http://schemas.microsoft.com/office/spreadsheetml/2009/9/main" objectType="CheckBox" fmlaLink="$J$27" lockText="1" noThreeD="1"/>
</file>

<file path=xl/ctrlProps/ctrlProp96.xml><?xml version="1.0" encoding="utf-8"?>
<formControlPr xmlns="http://schemas.microsoft.com/office/spreadsheetml/2009/9/main" objectType="CheckBox" fmlaLink="$I$27" lockText="1" noThreeD="1"/>
</file>

<file path=xl/ctrlProps/ctrlProp97.xml><?xml version="1.0" encoding="utf-8"?>
<formControlPr xmlns="http://schemas.microsoft.com/office/spreadsheetml/2009/9/main" objectType="CheckBox" fmlaLink="$J$27" lockText="1" noThreeD="1"/>
</file>

<file path=xl/ctrlProps/ctrlProp98.xml><?xml version="1.0" encoding="utf-8"?>
<formControlPr xmlns="http://schemas.microsoft.com/office/spreadsheetml/2009/9/main" objectType="CheckBox" fmlaLink="$I$27" lockText="1" noThreeD="1"/>
</file>

<file path=xl/ctrlProps/ctrlProp99.xml><?xml version="1.0" encoding="utf-8"?>
<formControlPr xmlns="http://schemas.microsoft.com/office/spreadsheetml/2009/9/main" objectType="CheckBox" fmlaLink="$J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2065020</xdr:colOff>
      <xdr:row>0</xdr:row>
      <xdr:rowOff>0</xdr:rowOff>
    </xdr:from>
    <xdr:to>
      <xdr:col>5</xdr:col>
      <xdr:colOff>327660</xdr:colOff>
      <xdr:row>2</xdr:row>
      <xdr:rowOff>20280</xdr:rowOff>
    </xdr:to>
    <xdr:grpSp>
      <xdr:nvGrpSpPr>
        <xdr:cNvPr id="2" name="Gruppieren 1"/>
        <xdr:cNvGrpSpPr/>
      </xdr:nvGrpSpPr>
      <xdr:grpSpPr>
        <a:xfrm>
          <a:off x="3176270" y="0"/>
          <a:ext cx="2999740" cy="598130"/>
          <a:chOff x="5943600" y="1343700"/>
          <a:chExt cx="3040380" cy="599400"/>
        </a:xfrm>
      </xdr:grpSpPr>
      <xdr:pic>
        <xdr:nvPicPr>
          <xdr:cNvPr id="3" name="Grafik 2" descr="S:\Vorlagen\Allgemeine Vorlagen_ab 29.06.2022\Landesdachmarke - Grafiken\MSJFSIG\fuer_Wordvorlagen\kleiner als 7,5 mm\farbig\sh_de_Soziales+Jugend+Familie+Senioren+Integration+Gleichstellung_logo_rgb_klein.png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81" t="12332" r="40344" b="57105"/>
          <a:stretch/>
        </xdr:blipFill>
        <xdr:spPr bwMode="auto">
          <a:xfrm>
            <a:off x="5943600" y="1356360"/>
            <a:ext cx="1386840" cy="4171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Grafik 3" descr="S:\Vorlagen\Allgemeine Vorlagen_ab 29.06.2022\Landesdachmarke - Grafiken\MSJFSIG\fuer_Wordvorlagen\kleiner als 7,5 mm\farbig\sh_de_Soziales+Jugend+Familie+Senioren+Integration+Gleichstellung_logo_rgb_klein.png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687" t="44378" r="7620" b="11705"/>
          <a:stretch/>
        </xdr:blipFill>
        <xdr:spPr bwMode="auto">
          <a:xfrm>
            <a:off x="7322820" y="1343700"/>
            <a:ext cx="1661160" cy="5994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95250</xdr:rowOff>
        </xdr:from>
        <xdr:to>
          <xdr:col>2</xdr:col>
          <xdr:colOff>304800</xdr:colOff>
          <xdr:row>26</xdr:row>
          <xdr:rowOff>107950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203200</xdr:colOff>
          <xdr:row>4</xdr:row>
          <xdr:rowOff>12700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</xdr:row>
          <xdr:rowOff>0</xdr:rowOff>
        </xdr:from>
        <xdr:to>
          <xdr:col>8</xdr:col>
          <xdr:colOff>736600</xdr:colOff>
          <xdr:row>4</xdr:row>
          <xdr:rowOff>12700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203200</xdr:colOff>
          <xdr:row>4</xdr:row>
          <xdr:rowOff>12700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</xdr:row>
          <xdr:rowOff>0</xdr:rowOff>
        </xdr:from>
        <xdr:to>
          <xdr:col>8</xdr:col>
          <xdr:colOff>736600</xdr:colOff>
          <xdr:row>4</xdr:row>
          <xdr:rowOff>12700</xdr:rowOff>
        </xdr:to>
        <xdr:sp macro="" textlink="">
          <xdr:nvSpPr>
            <xdr:cNvPr id="56322" name="Check Box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6323" name="Check Box 3" hidden="1">
              <a:extLst>
                <a:ext uri="{63B3BB69-23CF-44E3-9099-C40C66FF867C}">
                  <a14:compatExt spid="_x0000_s5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6324" name="Check Box 4" hidden="1">
              <a:extLst>
                <a:ext uri="{63B3BB69-23CF-44E3-9099-C40C66FF867C}">
                  <a14:compatExt spid="_x0000_s5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6339" name="Check Box 19" hidden="1">
              <a:extLst>
                <a:ext uri="{63B3BB69-23CF-44E3-9099-C40C66FF867C}">
                  <a14:compatExt spid="_x0000_s56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6340" name="Check Box 20" hidden="1">
              <a:extLst>
                <a:ext uri="{63B3BB69-23CF-44E3-9099-C40C66FF867C}">
                  <a14:compatExt spid="_x0000_s56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6341" name="Check Box 21" hidden="1">
              <a:extLst>
                <a:ext uri="{63B3BB69-23CF-44E3-9099-C40C66FF867C}">
                  <a14:compatExt spid="_x0000_s56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6342" name="Check Box 22" hidden="1">
              <a:extLst>
                <a:ext uri="{63B3BB69-23CF-44E3-9099-C40C66FF867C}">
                  <a14:compatExt spid="_x0000_s56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6343" name="Check Box 23" hidden="1">
              <a:extLst>
                <a:ext uri="{63B3BB69-23CF-44E3-9099-C40C66FF867C}">
                  <a14:compatExt spid="_x0000_s56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6344" name="Check Box 24" hidden="1">
              <a:extLst>
                <a:ext uri="{63B3BB69-23CF-44E3-9099-C40C66FF867C}">
                  <a14:compatExt spid="_x0000_s56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6345" name="Check Box 25" hidden="1">
              <a:extLst>
                <a:ext uri="{63B3BB69-23CF-44E3-9099-C40C66FF867C}">
                  <a14:compatExt spid="_x0000_s5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6346" name="Check Box 26" hidden="1">
              <a:extLst>
                <a:ext uri="{63B3BB69-23CF-44E3-9099-C40C66FF867C}">
                  <a14:compatExt spid="_x0000_s56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203200</xdr:colOff>
          <xdr:row>4</xdr:row>
          <xdr:rowOff>12700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</xdr:row>
          <xdr:rowOff>0</xdr:rowOff>
        </xdr:from>
        <xdr:to>
          <xdr:col>8</xdr:col>
          <xdr:colOff>736600</xdr:colOff>
          <xdr:row>4</xdr:row>
          <xdr:rowOff>12700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203200</xdr:colOff>
          <xdr:row>4</xdr:row>
          <xdr:rowOff>12700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</xdr:row>
          <xdr:rowOff>0</xdr:rowOff>
        </xdr:from>
        <xdr:to>
          <xdr:col>8</xdr:col>
          <xdr:colOff>736600</xdr:colOff>
          <xdr:row>4</xdr:row>
          <xdr:rowOff>12700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203200</xdr:colOff>
          <xdr:row>4</xdr:row>
          <xdr:rowOff>12700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</xdr:row>
          <xdr:rowOff>0</xdr:rowOff>
        </xdr:from>
        <xdr:to>
          <xdr:col>8</xdr:col>
          <xdr:colOff>736600</xdr:colOff>
          <xdr:row>4</xdr:row>
          <xdr:rowOff>12700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49156" name="Check Box 4" hidden="1">
              <a:extLst>
                <a:ext uri="{63B3BB69-23CF-44E3-9099-C40C66FF867C}">
                  <a14:compatExt spid="_x0000_s49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49171" name="Check Box 19" hidden="1">
              <a:extLst>
                <a:ext uri="{63B3BB69-23CF-44E3-9099-C40C66FF867C}">
                  <a14:compatExt spid="_x0000_s49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49172" name="Check Box 20" hidden="1">
              <a:extLst>
                <a:ext uri="{63B3BB69-23CF-44E3-9099-C40C66FF867C}">
                  <a14:compatExt spid="_x0000_s49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49176" name="Check Box 24" hidden="1">
              <a:extLst>
                <a:ext uri="{63B3BB69-23CF-44E3-9099-C40C66FF867C}">
                  <a14:compatExt spid="_x0000_s49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49177" name="Check Box 25" hidden="1">
              <a:extLst>
                <a:ext uri="{63B3BB69-23CF-44E3-9099-C40C66FF867C}">
                  <a14:compatExt spid="_x0000_s49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49178" name="Check Box 26" hidden="1">
              <a:extLst>
                <a:ext uri="{63B3BB69-23CF-44E3-9099-C40C66FF867C}">
                  <a14:compatExt spid="_x0000_s49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49179" name="Check Box 27" hidden="1">
              <a:extLst>
                <a:ext uri="{63B3BB69-23CF-44E3-9099-C40C66FF867C}">
                  <a14:compatExt spid="_x0000_s49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49180" name="Check Box 28" hidden="1">
              <a:extLst>
                <a:ext uri="{63B3BB69-23CF-44E3-9099-C40C66FF867C}">
                  <a14:compatExt spid="_x0000_s49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49181" name="Check Box 29" hidden="1">
              <a:extLst>
                <a:ext uri="{63B3BB69-23CF-44E3-9099-C40C66FF867C}">
                  <a14:compatExt spid="_x0000_s49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203200</xdr:colOff>
          <xdr:row>4</xdr:row>
          <xdr:rowOff>12700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</xdr:row>
          <xdr:rowOff>0</xdr:rowOff>
        </xdr:from>
        <xdr:to>
          <xdr:col>8</xdr:col>
          <xdr:colOff>736600</xdr:colOff>
          <xdr:row>4</xdr:row>
          <xdr:rowOff>12700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0179" name="Check Box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0180" name="Check Box 4" hidden="1">
              <a:extLst>
                <a:ext uri="{63B3BB69-23CF-44E3-9099-C40C66FF867C}">
                  <a14:compatExt spid="_x0000_s50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0195" name="Check Box 19" hidden="1">
              <a:extLst>
                <a:ext uri="{63B3BB69-23CF-44E3-9099-C40C66FF867C}">
                  <a14:compatExt spid="_x0000_s50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0196" name="Check Box 20" hidden="1">
              <a:extLst>
                <a:ext uri="{63B3BB69-23CF-44E3-9099-C40C66FF867C}">
                  <a14:compatExt spid="_x0000_s50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0197" name="Check Box 21" hidden="1">
              <a:extLst>
                <a:ext uri="{63B3BB69-23CF-44E3-9099-C40C66FF867C}">
                  <a14:compatExt spid="_x0000_s50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0198" name="Check Box 22" hidden="1">
              <a:extLst>
                <a:ext uri="{63B3BB69-23CF-44E3-9099-C40C66FF867C}">
                  <a14:compatExt spid="_x0000_s50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0199" name="Check Box 23" hidden="1">
              <a:extLst>
                <a:ext uri="{63B3BB69-23CF-44E3-9099-C40C66FF867C}">
                  <a14:compatExt spid="_x0000_s50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0200" name="Check Box 24" hidden="1">
              <a:extLst>
                <a:ext uri="{63B3BB69-23CF-44E3-9099-C40C66FF867C}">
                  <a14:compatExt spid="_x0000_s50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203200</xdr:colOff>
          <xdr:row>4</xdr:row>
          <xdr:rowOff>12700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</xdr:row>
          <xdr:rowOff>0</xdr:rowOff>
        </xdr:from>
        <xdr:to>
          <xdr:col>8</xdr:col>
          <xdr:colOff>736600</xdr:colOff>
          <xdr:row>4</xdr:row>
          <xdr:rowOff>12700</xdr:rowOff>
        </xdr:to>
        <xdr:sp macro="" textlink="">
          <xdr:nvSpPr>
            <xdr:cNvPr id="51202" name="Check Box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1203" name="Check Box 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1204" name="Check Box 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1219" name="Check Box 19" hidden="1">
              <a:extLst>
                <a:ext uri="{63B3BB69-23CF-44E3-9099-C40C66FF867C}">
                  <a14:compatExt spid="_x0000_s5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1220" name="Check Box 20" hidden="1">
              <a:extLst>
                <a:ext uri="{63B3BB69-23CF-44E3-9099-C40C66FF867C}">
                  <a14:compatExt spid="_x0000_s5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1221" name="Check Box 21" hidden="1">
              <a:extLst>
                <a:ext uri="{63B3BB69-23CF-44E3-9099-C40C66FF867C}">
                  <a14:compatExt spid="_x0000_s5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1222" name="Check Box 22" hidden="1">
              <a:extLst>
                <a:ext uri="{63B3BB69-23CF-44E3-9099-C40C66FF867C}">
                  <a14:compatExt spid="_x0000_s5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1223" name="Check Box 23" hidden="1">
              <a:extLst>
                <a:ext uri="{63B3BB69-23CF-44E3-9099-C40C66FF867C}">
                  <a14:compatExt spid="_x0000_s5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1224" name="Check Box 24" hidden="1">
              <a:extLst>
                <a:ext uri="{63B3BB69-23CF-44E3-9099-C40C66FF867C}">
                  <a14:compatExt spid="_x0000_s5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1225" name="Check Box 25" hidden="1">
              <a:extLst>
                <a:ext uri="{63B3BB69-23CF-44E3-9099-C40C66FF867C}">
                  <a14:compatExt spid="_x0000_s5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1226" name="Check Box 26" hidden="1">
              <a:extLst>
                <a:ext uri="{63B3BB69-23CF-44E3-9099-C40C66FF867C}">
                  <a14:compatExt spid="_x0000_s5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203200</xdr:colOff>
          <xdr:row>4</xdr:row>
          <xdr:rowOff>12700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</xdr:row>
          <xdr:rowOff>0</xdr:rowOff>
        </xdr:from>
        <xdr:to>
          <xdr:col>8</xdr:col>
          <xdr:colOff>736600</xdr:colOff>
          <xdr:row>4</xdr:row>
          <xdr:rowOff>12700</xdr:rowOff>
        </xdr:to>
        <xdr:sp macro="" textlink="">
          <xdr:nvSpPr>
            <xdr:cNvPr id="52226" name="Check Box 2" hidden="1">
              <a:extLst>
                <a:ext uri="{63B3BB69-23CF-44E3-9099-C40C66FF867C}">
                  <a14:compatExt spid="_x0000_s5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2227" name="Check Box 3" hidden="1">
              <a:extLst>
                <a:ext uri="{63B3BB69-23CF-44E3-9099-C40C66FF867C}">
                  <a14:compatExt spid="_x0000_s5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2228" name="Check Box 4" hidden="1">
              <a:extLst>
                <a:ext uri="{63B3BB69-23CF-44E3-9099-C40C66FF867C}">
                  <a14:compatExt spid="_x0000_s5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2243" name="Check Box 19" hidden="1">
              <a:extLst>
                <a:ext uri="{63B3BB69-23CF-44E3-9099-C40C66FF867C}">
                  <a14:compatExt spid="_x0000_s5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2244" name="Check Box 20" hidden="1">
              <a:extLst>
                <a:ext uri="{63B3BB69-23CF-44E3-9099-C40C66FF867C}">
                  <a14:compatExt spid="_x0000_s5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2245" name="Check Box 21" hidden="1">
              <a:extLst>
                <a:ext uri="{63B3BB69-23CF-44E3-9099-C40C66FF867C}">
                  <a14:compatExt spid="_x0000_s5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2246" name="Check Box 22" hidden="1">
              <a:extLst>
                <a:ext uri="{63B3BB69-23CF-44E3-9099-C40C66FF867C}">
                  <a14:compatExt spid="_x0000_s5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2247" name="Check Box 23" hidden="1">
              <a:extLst>
                <a:ext uri="{63B3BB69-23CF-44E3-9099-C40C66FF867C}">
                  <a14:compatExt spid="_x0000_s5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2248" name="Check Box 24" hidden="1">
              <a:extLst>
                <a:ext uri="{63B3BB69-23CF-44E3-9099-C40C66FF867C}">
                  <a14:compatExt spid="_x0000_s5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2249" name="Check Box 25" hidden="1">
              <a:extLst>
                <a:ext uri="{63B3BB69-23CF-44E3-9099-C40C66FF867C}">
                  <a14:compatExt spid="_x0000_s5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2250" name="Check Box 26" hidden="1">
              <a:extLst>
                <a:ext uri="{63B3BB69-23CF-44E3-9099-C40C66FF867C}">
                  <a14:compatExt spid="_x0000_s5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203200</xdr:colOff>
          <xdr:row>4</xdr:row>
          <xdr:rowOff>12700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</xdr:row>
          <xdr:rowOff>0</xdr:rowOff>
        </xdr:from>
        <xdr:to>
          <xdr:col>8</xdr:col>
          <xdr:colOff>736600</xdr:colOff>
          <xdr:row>4</xdr:row>
          <xdr:rowOff>12700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3267" name="Check Box 19" hidden="1">
              <a:extLst>
                <a:ext uri="{63B3BB69-23CF-44E3-9099-C40C66FF867C}">
                  <a14:compatExt spid="_x0000_s5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3268" name="Check Box 20" hidden="1">
              <a:extLst>
                <a:ext uri="{63B3BB69-23CF-44E3-9099-C40C66FF867C}">
                  <a14:compatExt spid="_x0000_s5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3269" name="Check Box 21" hidden="1">
              <a:extLst>
                <a:ext uri="{63B3BB69-23CF-44E3-9099-C40C66FF867C}">
                  <a14:compatExt spid="_x0000_s5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3270" name="Check Box 22" hidden="1">
              <a:extLst>
                <a:ext uri="{63B3BB69-23CF-44E3-9099-C40C66FF867C}">
                  <a14:compatExt spid="_x0000_s5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3271" name="Check Box 23" hidden="1">
              <a:extLst>
                <a:ext uri="{63B3BB69-23CF-44E3-9099-C40C66FF867C}">
                  <a14:compatExt spid="_x0000_s5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3272" name="Check Box 24" hidden="1">
              <a:extLst>
                <a:ext uri="{63B3BB69-23CF-44E3-9099-C40C66FF867C}">
                  <a14:compatExt spid="_x0000_s5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3273" name="Check Box 25" hidden="1">
              <a:extLst>
                <a:ext uri="{63B3BB69-23CF-44E3-9099-C40C66FF867C}">
                  <a14:compatExt spid="_x0000_s5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3274" name="Check Box 26" hidden="1">
              <a:extLst>
                <a:ext uri="{63B3BB69-23CF-44E3-9099-C40C66FF867C}">
                  <a14:compatExt spid="_x0000_s5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0</xdr:rowOff>
        </xdr:from>
        <xdr:to>
          <xdr:col>6</xdr:col>
          <xdr:colOff>203200</xdr:colOff>
          <xdr:row>4</xdr:row>
          <xdr:rowOff>12700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</xdr:row>
          <xdr:rowOff>0</xdr:rowOff>
        </xdr:from>
        <xdr:to>
          <xdr:col>8</xdr:col>
          <xdr:colOff>736600</xdr:colOff>
          <xdr:row>4</xdr:row>
          <xdr:rowOff>12700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4293" name="Check Box 21" hidden="1">
              <a:extLst>
                <a:ext uri="{63B3BB69-23CF-44E3-9099-C40C66FF867C}">
                  <a14:compatExt spid="_x0000_s5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4294" name="Check Box 22" hidden="1">
              <a:extLst>
                <a:ext uri="{63B3BB69-23CF-44E3-9099-C40C66FF867C}">
                  <a14:compatExt spid="_x0000_s5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4295" name="Check Box 23" hidden="1">
              <a:extLst>
                <a:ext uri="{63B3BB69-23CF-44E3-9099-C40C66FF867C}">
                  <a14:compatExt spid="_x0000_s5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4296" name="Check Box 24" hidden="1">
              <a:extLst>
                <a:ext uri="{63B3BB69-23CF-44E3-9099-C40C66FF867C}">
                  <a14:compatExt spid="_x0000_s5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27</xdr:row>
          <xdr:rowOff>152400</xdr:rowOff>
        </xdr:from>
        <xdr:to>
          <xdr:col>8</xdr:col>
          <xdr:colOff>533400</xdr:colOff>
          <xdr:row>29</xdr:row>
          <xdr:rowOff>12700</xdr:rowOff>
        </xdr:to>
        <xdr:sp macro="" textlink="">
          <xdr:nvSpPr>
            <xdr:cNvPr id="54297" name="Check Box 25" hidden="1">
              <a:extLst>
                <a:ext uri="{63B3BB69-23CF-44E3-9099-C40C66FF867C}">
                  <a14:compatExt spid="_x0000_s5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27</xdr:row>
          <xdr:rowOff>152400</xdr:rowOff>
        </xdr:from>
        <xdr:to>
          <xdr:col>9</xdr:col>
          <xdr:colOff>546100</xdr:colOff>
          <xdr:row>29</xdr:row>
          <xdr:rowOff>12700</xdr:rowOff>
        </xdr:to>
        <xdr:sp macro="" textlink="">
          <xdr:nvSpPr>
            <xdr:cNvPr id="54298" name="Check Box 26" hidden="1">
              <a:extLst>
                <a:ext uri="{63B3BB69-23CF-44E3-9099-C40C66FF867C}">
                  <a14:compatExt spid="_x0000_s5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4.xml"/><Relationship Id="rId13" Type="http://schemas.openxmlformats.org/officeDocument/2006/relationships/ctrlProp" Target="../ctrlProps/ctrlProp99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93.xml"/><Relationship Id="rId12" Type="http://schemas.openxmlformats.org/officeDocument/2006/relationships/ctrlProp" Target="../ctrlProps/ctrlProp98.xml"/><Relationship Id="rId2" Type="http://schemas.openxmlformats.org/officeDocument/2006/relationships/drawing" Target="../drawings/drawing10.xml"/><Relationship Id="rId16" Type="http://schemas.openxmlformats.org/officeDocument/2006/relationships/comments" Target="../comments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92.xml"/><Relationship Id="rId11" Type="http://schemas.openxmlformats.org/officeDocument/2006/relationships/ctrlProp" Target="../ctrlProps/ctrlProp97.xml"/><Relationship Id="rId5" Type="http://schemas.openxmlformats.org/officeDocument/2006/relationships/ctrlProp" Target="../ctrlProps/ctrlProp91.xml"/><Relationship Id="rId15" Type="http://schemas.openxmlformats.org/officeDocument/2006/relationships/ctrlProp" Target="../ctrlProps/ctrlProp101.xml"/><Relationship Id="rId10" Type="http://schemas.openxmlformats.org/officeDocument/2006/relationships/ctrlProp" Target="../ctrlProps/ctrlProp96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6.xml"/><Relationship Id="rId13" Type="http://schemas.openxmlformats.org/officeDocument/2006/relationships/ctrlProp" Target="../ctrlProps/ctrlProp111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105.xml"/><Relationship Id="rId12" Type="http://schemas.openxmlformats.org/officeDocument/2006/relationships/ctrlProp" Target="../ctrlProps/ctrlProp110.xml"/><Relationship Id="rId2" Type="http://schemas.openxmlformats.org/officeDocument/2006/relationships/drawing" Target="../drawings/drawing11.xml"/><Relationship Id="rId16" Type="http://schemas.openxmlformats.org/officeDocument/2006/relationships/comments" Target="../comments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04.xml"/><Relationship Id="rId11" Type="http://schemas.openxmlformats.org/officeDocument/2006/relationships/ctrlProp" Target="../ctrlProps/ctrlProp109.xml"/><Relationship Id="rId5" Type="http://schemas.openxmlformats.org/officeDocument/2006/relationships/ctrlProp" Target="../ctrlProps/ctrlProp103.xml"/><Relationship Id="rId15" Type="http://schemas.openxmlformats.org/officeDocument/2006/relationships/ctrlProp" Target="../ctrlProps/ctrlProp113.xml"/><Relationship Id="rId10" Type="http://schemas.openxmlformats.org/officeDocument/2006/relationships/ctrlProp" Target="../ctrlProps/ctrlProp108.xml"/><Relationship Id="rId4" Type="http://schemas.openxmlformats.org/officeDocument/2006/relationships/ctrlProp" Target="../ctrlProps/ctrlProp102.xml"/><Relationship Id="rId9" Type="http://schemas.openxmlformats.org/officeDocument/2006/relationships/ctrlProp" Target="../ctrlProps/ctrlProp107.xml"/><Relationship Id="rId14" Type="http://schemas.openxmlformats.org/officeDocument/2006/relationships/ctrlProp" Target="../ctrlProps/ctrlProp1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.xml"/><Relationship Id="rId12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2" Type="http://schemas.openxmlformats.org/officeDocument/2006/relationships/drawing" Target="../drawings/drawing4.xml"/><Relationship Id="rId16" Type="http://schemas.openxmlformats.org/officeDocument/2006/relationships/comments" Target="../comments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13" Type="http://schemas.openxmlformats.org/officeDocument/2006/relationships/ctrlProp" Target="../ctrlProps/ctrlProp4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5" Type="http://schemas.openxmlformats.org/officeDocument/2006/relationships/ctrlProp" Target="../ctrlProps/ctrlProp33.xml"/><Relationship Id="rId10" Type="http://schemas.openxmlformats.org/officeDocument/2006/relationships/ctrlProp" Target="../ctrlProps/ctrlProp38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2" Type="http://schemas.openxmlformats.org/officeDocument/2006/relationships/drawing" Target="../drawings/drawing6.xml"/><Relationship Id="rId16" Type="http://schemas.openxmlformats.org/officeDocument/2006/relationships/comments" Target="../comments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10" Type="http://schemas.openxmlformats.org/officeDocument/2006/relationships/ctrlProp" Target="../ctrlProps/ctrlProp48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13" Type="http://schemas.openxmlformats.org/officeDocument/2006/relationships/ctrlProp" Target="../ctrlProps/ctrlProp6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7.xml"/><Relationship Id="rId12" Type="http://schemas.openxmlformats.org/officeDocument/2006/relationships/ctrlProp" Target="../ctrlProps/ctrlProp62.xml"/><Relationship Id="rId2" Type="http://schemas.openxmlformats.org/officeDocument/2006/relationships/drawing" Target="../drawings/drawing7.xml"/><Relationship Id="rId16" Type="http://schemas.openxmlformats.org/officeDocument/2006/relationships/comments" Target="../comments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6.xml"/><Relationship Id="rId11" Type="http://schemas.openxmlformats.org/officeDocument/2006/relationships/ctrlProp" Target="../ctrlProps/ctrlProp61.xml"/><Relationship Id="rId5" Type="http://schemas.openxmlformats.org/officeDocument/2006/relationships/ctrlProp" Target="../ctrlProps/ctrlProp55.xml"/><Relationship Id="rId15" Type="http://schemas.openxmlformats.org/officeDocument/2006/relationships/ctrlProp" Target="../ctrlProps/ctrlProp65.xml"/><Relationship Id="rId10" Type="http://schemas.openxmlformats.org/officeDocument/2006/relationships/ctrlProp" Target="../ctrlProps/ctrlProp60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Relationship Id="rId14" Type="http://schemas.openxmlformats.org/officeDocument/2006/relationships/ctrlProp" Target="../ctrlProps/ctrlProp6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2" Type="http://schemas.openxmlformats.org/officeDocument/2006/relationships/drawing" Target="../drawings/drawing8.xml"/><Relationship Id="rId16" Type="http://schemas.openxmlformats.org/officeDocument/2006/relationships/comments" Target="../comments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10" Type="http://schemas.openxmlformats.org/officeDocument/2006/relationships/ctrlProp" Target="../ctrlProps/ctrlProp72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2.xml"/><Relationship Id="rId13" Type="http://schemas.openxmlformats.org/officeDocument/2006/relationships/ctrlProp" Target="../ctrlProps/ctrlProp87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81.xml"/><Relationship Id="rId12" Type="http://schemas.openxmlformats.org/officeDocument/2006/relationships/ctrlProp" Target="../ctrlProps/ctrlProp86.xml"/><Relationship Id="rId2" Type="http://schemas.openxmlformats.org/officeDocument/2006/relationships/drawing" Target="../drawings/drawing9.xml"/><Relationship Id="rId16" Type="http://schemas.openxmlformats.org/officeDocument/2006/relationships/comments" Target="../comments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0.xml"/><Relationship Id="rId11" Type="http://schemas.openxmlformats.org/officeDocument/2006/relationships/ctrlProp" Target="../ctrlProps/ctrlProp85.xml"/><Relationship Id="rId5" Type="http://schemas.openxmlformats.org/officeDocument/2006/relationships/ctrlProp" Target="../ctrlProps/ctrlProp79.xml"/><Relationship Id="rId15" Type="http://schemas.openxmlformats.org/officeDocument/2006/relationships/ctrlProp" Target="../ctrlProps/ctrlProp89.xml"/><Relationship Id="rId10" Type="http://schemas.openxmlformats.org/officeDocument/2006/relationships/ctrlProp" Target="../ctrlProps/ctrlProp84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14" Type="http://schemas.openxmlformats.org/officeDocument/2006/relationships/ctrlProp" Target="../ctrlProps/ctrlProp8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"/>
  <sheetViews>
    <sheetView showGridLines="0" tabSelected="1" view="pageLayout" zoomScaleNormal="100" zoomScaleSheetLayoutView="100" workbookViewId="0">
      <selection activeCell="D39" sqref="D39"/>
    </sheetView>
  </sheetViews>
  <sheetFormatPr baseColWidth="10" defaultColWidth="11.54296875" defaultRowHeight="14.5" x14ac:dyDescent="0.35"/>
  <cols>
    <col min="1" max="1" width="15.7265625" style="159" customWidth="1"/>
    <col min="2" max="2" width="32.1796875" style="159" customWidth="1"/>
    <col min="3" max="3" width="5.54296875" style="53" customWidth="1"/>
    <col min="4" max="4" width="18.1796875" style="159" customWidth="1"/>
    <col min="5" max="5" width="11.1796875" style="159" customWidth="1"/>
    <col min="6" max="6" width="4.81640625" style="100" customWidth="1"/>
    <col min="7" max="16384" width="11.54296875" style="159"/>
  </cols>
  <sheetData>
    <row r="1" spans="1:6" ht="30" x14ac:dyDescent="0.35">
      <c r="A1" s="158" t="s">
        <v>68</v>
      </c>
      <c r="B1" s="52"/>
    </row>
    <row r="2" spans="1:6" ht="15.5" x14ac:dyDescent="0.35">
      <c r="B2" s="55"/>
    </row>
    <row r="3" spans="1:6" ht="30" x14ac:dyDescent="0.35">
      <c r="A3" s="52" t="s">
        <v>0</v>
      </c>
    </row>
    <row r="4" spans="1:6" ht="15.5" x14ac:dyDescent="0.35">
      <c r="A4" s="55" t="s">
        <v>1</v>
      </c>
    </row>
    <row r="6" spans="1:6" ht="18" x14ac:dyDescent="0.35">
      <c r="A6" s="160" t="s">
        <v>42</v>
      </c>
      <c r="B6" s="160"/>
      <c r="F6" s="161" t="s">
        <v>43</v>
      </c>
    </row>
    <row r="8" spans="1:6" ht="18" customHeight="1" x14ac:dyDescent="0.35">
      <c r="A8" s="33" t="s">
        <v>12</v>
      </c>
      <c r="B8" s="33"/>
      <c r="C8" s="33"/>
      <c r="D8" s="38" t="s">
        <v>28</v>
      </c>
      <c r="E8" s="89"/>
      <c r="F8" s="89"/>
    </row>
    <row r="9" spans="1:6" ht="18" customHeight="1" x14ac:dyDescent="0.35">
      <c r="A9" s="34" t="s">
        <v>8</v>
      </c>
      <c r="B9" s="34"/>
      <c r="C9" s="34"/>
      <c r="D9" s="88"/>
      <c r="E9" s="90"/>
      <c r="F9" s="90"/>
    </row>
    <row r="10" spans="1:6" ht="7.15" customHeight="1" x14ac:dyDescent="0.35">
      <c r="A10" s="18"/>
      <c r="B10" s="18"/>
      <c r="C10" s="18"/>
      <c r="D10" s="18"/>
      <c r="E10" s="91"/>
      <c r="F10" s="107"/>
    </row>
    <row r="11" spans="1:6" ht="14.5" customHeight="1" x14ac:dyDescent="0.35">
      <c r="A11" s="267" t="s">
        <v>25</v>
      </c>
      <c r="B11" s="268"/>
      <c r="C11" s="268"/>
      <c r="D11" s="262" t="s">
        <v>38</v>
      </c>
      <c r="E11" s="254" t="s">
        <v>26</v>
      </c>
      <c r="F11" s="255"/>
    </row>
    <row r="12" spans="1:6" s="162" customFormat="1" ht="14.5" customHeight="1" x14ac:dyDescent="0.35">
      <c r="A12" s="269"/>
      <c r="B12" s="270"/>
      <c r="C12" s="270"/>
      <c r="D12" s="263"/>
      <c r="E12" s="256"/>
      <c r="F12" s="257"/>
    </row>
    <row r="13" spans="1:6" ht="14.5" customHeight="1" x14ac:dyDescent="0.35">
      <c r="A13" s="1" t="s">
        <v>7</v>
      </c>
      <c r="B13" s="26"/>
      <c r="C13" s="75"/>
      <c r="D13" s="189">
        <f>SUM('Liegenschaft 1'!O14,'Liegenschaft 2'!O14,'Liegenschaft 3'!O14,'Liegenschaft 4'!O14,'Liegenschaft 5'!O14,'Liegenschaft 6'!O14,'Liegenschaft 7'!O14,'Liegenschaft 8'!O14,'Liegenschaft 9'!O14,'Liegenschaft 10'!O14)</f>
        <v>0</v>
      </c>
      <c r="E13" s="190">
        <f>SUM('Liegenschaft 1'!P14,'Liegenschaft 2'!P14,'Liegenschaft 3'!P14,'Liegenschaft 4'!P14,'Liegenschaft 5'!P14,'Liegenschaft 6'!P14,'Liegenschaft 7'!P14,'Liegenschaft 8'!P14,'Liegenschaft 9'!P14,'Liegenschaft 10'!P14)</f>
        <v>0</v>
      </c>
      <c r="F13" s="105"/>
    </row>
    <row r="14" spans="1:6" ht="14.5" customHeight="1" x14ac:dyDescent="0.35">
      <c r="A14" s="22" t="s">
        <v>10</v>
      </c>
      <c r="B14" s="27"/>
      <c r="C14" s="76"/>
      <c r="D14" s="192">
        <f>SUM('Liegenschaft 1'!O15,'Liegenschaft 2'!O15,'Liegenschaft 3'!O15,'Liegenschaft 4'!O15,'Liegenschaft 5'!O15,'Liegenschaft 6'!O15,'Liegenschaft 7'!O15,'Liegenschaft 8'!O15,'Liegenschaft 9'!O15,'Liegenschaft 10'!O15)</f>
        <v>0</v>
      </c>
      <c r="E14" s="193">
        <f>SUM('Liegenschaft 1'!P15,'Liegenschaft 2'!P15,'Liegenschaft 3'!P15,'Liegenschaft 4'!P15,'Liegenschaft 5'!P15,'Liegenschaft 6'!P15,'Liegenschaft 7'!P15,'Liegenschaft 8'!P15,'Liegenschaft 9'!P15,'Liegenschaft 10'!P15)</f>
        <v>0</v>
      </c>
      <c r="F14" s="106"/>
    </row>
    <row r="15" spans="1:6" ht="14.5" customHeight="1" x14ac:dyDescent="0.35">
      <c r="A15" s="25" t="s">
        <v>27</v>
      </c>
      <c r="B15" s="39"/>
      <c r="C15" s="77"/>
      <c r="D15" s="194">
        <f>SUM('Liegenschaft 1'!O16,'Liegenschaft 2'!O16,'Liegenschaft 3'!O16,'Liegenschaft 4'!O16,'Liegenschaft 5'!O16,'Liegenschaft 6'!O16,'Liegenschaft 7'!O16,'Liegenschaft 8'!O16,'Liegenschaft 9'!O16,'Liegenschaft 10'!O16)</f>
        <v>0</v>
      </c>
      <c r="E15" s="196">
        <f>D13-D14</f>
        <v>0</v>
      </c>
      <c r="F15" s="101" t="str">
        <f>IF(D15&lt;&gt;E15,"falsch",IF(D15=E15,"richtig"))</f>
        <v>richtig</v>
      </c>
    </row>
    <row r="16" spans="1:6" s="163" customFormat="1" ht="14.5" customHeight="1" x14ac:dyDescent="0.35">
      <c r="A16" s="132" t="s">
        <v>11</v>
      </c>
      <c r="B16" s="133"/>
      <c r="C16" s="134"/>
      <c r="D16" s="242">
        <f>IF(D13,D14/D13,0)</f>
        <v>0</v>
      </c>
      <c r="E16" s="243">
        <f>IF(E13,E14/E13,0)</f>
        <v>0</v>
      </c>
      <c r="F16" s="101" t="str">
        <f>IF(D16&lt;&gt;E16,"falsch",IF(D16=E16,"richtig"))</f>
        <v>richtig</v>
      </c>
    </row>
    <row r="17" spans="1:6" ht="7.15" customHeight="1" x14ac:dyDescent="0.35">
      <c r="A17" s="2"/>
      <c r="B17" s="2"/>
      <c r="C17" s="2"/>
      <c r="D17" s="4"/>
      <c r="E17" s="92"/>
      <c r="F17" s="107"/>
    </row>
    <row r="18" spans="1:6" ht="14.5" customHeight="1" x14ac:dyDescent="0.35">
      <c r="A18" s="264" t="s">
        <v>9</v>
      </c>
      <c r="B18" s="40"/>
      <c r="C18" s="20"/>
      <c r="D18" s="262" t="s">
        <v>23</v>
      </c>
      <c r="E18" s="258" t="s">
        <v>26</v>
      </c>
      <c r="F18" s="259"/>
    </row>
    <row r="19" spans="1:6" ht="14.5" customHeight="1" x14ac:dyDescent="0.35">
      <c r="A19" s="265"/>
      <c r="B19" s="41"/>
      <c r="C19" s="21"/>
      <c r="D19" s="266"/>
      <c r="E19" s="260"/>
      <c r="F19" s="261"/>
    </row>
    <row r="20" spans="1:6" ht="14.5" customHeight="1" x14ac:dyDescent="0.35">
      <c r="A20" s="9" t="s">
        <v>13</v>
      </c>
      <c r="B20" s="42"/>
      <c r="C20" s="131"/>
      <c r="D20" s="138">
        <f>SUM('Liegenschaft 1'!O21,'Liegenschaft 2'!O21,'Liegenschaft 3'!O21,'Liegenschaft 4'!O21,'Liegenschaft 5'!O21,'Liegenschaft 6'!O21,'Liegenschaft 7'!O21,'Liegenschaft 8'!O21,'Liegenschaft 9'!O21,'Liegenschaft 10'!O21)</f>
        <v>0</v>
      </c>
      <c r="E20" s="65">
        <f>SUM('Liegenschaft 1'!D21:N21,'Liegenschaft 2'!D21:N21,'Liegenschaft 3'!D21:N21,'Liegenschaft 4'!D21:N21,'Liegenschaft 5'!D21:N21,'Liegenschaft 6'!D21:N21,'Liegenschaft 7'!D21:N21,'Liegenschaft 8'!D21:N21,'Liegenschaft 9'!D21:N21,'Liegenschaft 10'!D21:N21)</f>
        <v>0</v>
      </c>
      <c r="F20" s="101" t="str">
        <f t="shared" ref="F20:F47" si="0">IF(D20&lt;&gt;E20,"falsch",IF(D20=E20,"richtig"))</f>
        <v>richtig</v>
      </c>
    </row>
    <row r="21" spans="1:6" ht="14.5" customHeight="1" x14ac:dyDescent="0.35">
      <c r="A21" s="180"/>
      <c r="B21" s="48"/>
      <c r="C21" s="181" t="s">
        <v>47</v>
      </c>
      <c r="D21" s="182">
        <f>SUM('Liegenschaft 1'!O22,'Liegenschaft 2'!O22,'Liegenschaft 3'!O22,'Liegenschaft 4'!O22,'Liegenschaft 5'!O22,'Liegenschaft 6'!O22,'Liegenschaft 7'!O22,'Liegenschaft 8'!O22,'Liegenschaft 9'!O22,'Liegenschaft 10'!O22)</f>
        <v>0</v>
      </c>
      <c r="E21" s="83">
        <f>SUM(E20)</f>
        <v>0</v>
      </c>
      <c r="F21" s="101" t="str">
        <f t="shared" si="0"/>
        <v>richtig</v>
      </c>
    </row>
    <row r="22" spans="1:6" ht="14.5" customHeight="1" thickBot="1" x14ac:dyDescent="0.4">
      <c r="A22" s="238" t="s">
        <v>31</v>
      </c>
      <c r="B22" s="239"/>
      <c r="C22" s="237" t="s">
        <v>32</v>
      </c>
      <c r="D22" s="237">
        <f>SUM('Liegenschaft 1'!O23,'Liegenschaft 2'!O23,'Liegenschaft 3'!O23,'Liegenschaft 4'!O23,'Liegenschaft 5'!O23,'Liegenschaft 6'!O23,'Liegenschaft 7'!O23,'Liegenschaft 8'!O23,'Liegenschaft 9'!O23,'Liegenschaft 10'!O23)</f>
        <v>0</v>
      </c>
      <c r="E22" s="234">
        <f>SUM('Liegenschaft 1'!D23:N23,'Liegenschaft 2'!D23:N23,'Liegenschaft 3'!D23:N23,'Liegenschaft 4'!D23:N23,'Liegenschaft 5'!D23:N23,'Liegenschaft 6'!D23:N23,'Liegenschaft 7'!D23:N23,'Liegenschaft 8'!D23:N23,'Liegenschaft 9'!D23:N23,'Liegenschaft 10'!D23:N23)</f>
        <v>0</v>
      </c>
      <c r="F22" s="101" t="str">
        <f t="shared" si="0"/>
        <v>richtig</v>
      </c>
    </row>
    <row r="23" spans="1:6" ht="14.5" customHeight="1" thickBot="1" x14ac:dyDescent="0.4">
      <c r="A23" s="109" t="s">
        <v>46</v>
      </c>
      <c r="B23" s="110"/>
      <c r="C23" s="113">
        <v>0.75</v>
      </c>
      <c r="D23" s="130">
        <f>SUM('Liegenschaft 1'!O24,'Liegenschaft 2'!O24,'Liegenschaft 3'!O24,'Liegenschaft 4'!O24,'Liegenschaft 5'!O24,'Liegenschaft 6'!O24,'Liegenschaft 7'!O24,'Liegenschaft 8'!O24,'Liegenschaft 9'!O24,'Liegenschaft 10'!O24)</f>
        <v>0</v>
      </c>
      <c r="E23" s="140">
        <f>D23</f>
        <v>0</v>
      </c>
      <c r="F23" s="101" t="str">
        <f t="shared" si="0"/>
        <v>richtig</v>
      </c>
    </row>
    <row r="24" spans="1:6" ht="14.5" customHeight="1" x14ac:dyDescent="0.35">
      <c r="A24" s="135" t="s">
        <v>35</v>
      </c>
      <c r="B24" s="136"/>
      <c r="C24" s="137"/>
      <c r="D24" s="157">
        <f>SUM('Liegenschaft 1'!O25,'Liegenschaft 2'!O25,'Liegenschaft 3'!O25,'Liegenschaft 4'!O25,'Liegenschaft 5'!O25,'Liegenschaft 6'!O25,'Liegenschaft 7'!O25,'Liegenschaft 8'!O25,'Liegenschaft 9'!O25,'Liegenschaft 10'!O25)</f>
        <v>0</v>
      </c>
      <c r="E24" s="139">
        <f>SUM('Liegenschaft 1'!P25,'Liegenschaft 2'!P25,'Liegenschaft 3'!P25,'Liegenschaft 4'!P25,'Liegenschaft 5'!P25,'Liegenschaft 6'!P25,'Liegenschaft 7'!P25,'Liegenschaft 8'!P25,'Liegenschaft 9'!P25,'Liegenschaft 10'!P25)</f>
        <v>0</v>
      </c>
      <c r="F24" s="101" t="str">
        <f t="shared" si="0"/>
        <v>richtig</v>
      </c>
    </row>
    <row r="25" spans="1:6" ht="7.15" customHeight="1" x14ac:dyDescent="0.35">
      <c r="A25" s="66"/>
      <c r="B25" s="66"/>
      <c r="C25" s="67"/>
      <c r="D25" s="66"/>
      <c r="E25" s="93"/>
      <c r="F25" s="107"/>
    </row>
    <row r="26" spans="1:6" ht="14.5" customHeight="1" x14ac:dyDescent="0.35">
      <c r="A26" s="273" t="s">
        <v>79</v>
      </c>
      <c r="B26" s="274"/>
      <c r="C26" s="178"/>
      <c r="D26" s="262" t="s">
        <v>23</v>
      </c>
      <c r="E26" s="271" t="s">
        <v>26</v>
      </c>
      <c r="F26" s="272"/>
    </row>
    <row r="27" spans="1:6" ht="14.5" customHeight="1" thickBot="1" x14ac:dyDescent="0.4">
      <c r="A27" s="275"/>
      <c r="B27" s="276"/>
      <c r="C27" s="179"/>
      <c r="D27" s="263"/>
      <c r="E27" s="236" t="s">
        <v>74</v>
      </c>
      <c r="F27" s="174">
        <f>IF('Liegenschaft 1'!I27=TRUE,TRUE,FALSE)+IF('Liegenschaft 2'!I27=TRUE,TRUE,FALSE)+IF('Liegenschaft 3'!I27=TRUE,TRUE,FALSE)+IF('Liegenschaft 4'!I27=TRUE,TRUE,FALSE)+IF('Liegenschaft 5'!I27=TRUE,TRUE,FALSE)+IF('Liegenschaft 6'!I27=TRUE,TRUE,FALSE)+IF('Liegenschaft 7'!I27=TRUE,TRUE,FALSE)+IF('Liegenschaft 8'!I27=TRUE,TRUE,FALSE)+IF('Liegenschaft 9'!I27=TRUE,TRUE,FALSE)+IF('Liegenschaft 10'!I27=TRUE,TRUE,FALSE)</f>
        <v>0</v>
      </c>
    </row>
    <row r="28" spans="1:6" ht="14.5" customHeight="1" thickBot="1" x14ac:dyDescent="0.4">
      <c r="A28" s="109" t="s">
        <v>71</v>
      </c>
      <c r="B28" s="110"/>
      <c r="C28" s="110"/>
      <c r="D28" s="130">
        <f>SUM('Liegenschaft 1'!O32,'Liegenschaft 2'!O32,'Liegenschaft 3'!O32,'Liegenschaft 4'!O32,'Liegenschaft 5'!O32,'Liegenschaft 6'!O32,'Liegenschaft 7'!O32,'Liegenschaft 8'!O32,'Liegenschaft 9'!O32,'Liegenschaft 10'!O32)</f>
        <v>0</v>
      </c>
      <c r="E28" s="140">
        <f>SUM('Liegenschaft 1'!D32:N32,'Liegenschaft 2'!D32:N32,'Liegenschaft 3'!D32:N32,'Liegenschaft 4'!D32:N32,'Liegenschaft 5'!D32:N32,'Liegenschaft 6'!D32:N32,'Liegenschaft 7'!D32:N32,'Liegenschaft 8'!D32:N32,'Liegenschaft 9'!D32:N32,'Liegenschaft 10'!D32:N32)</f>
        <v>0</v>
      </c>
      <c r="F28" s="101" t="str">
        <f t="shared" ref="F28:F29" si="1">IF(D28&lt;&gt;E28,"falsch",IF(D28=E28,"richtig"))</f>
        <v>richtig</v>
      </c>
    </row>
    <row r="29" spans="1:6" ht="14.5" customHeight="1" x14ac:dyDescent="0.35">
      <c r="A29" s="84" t="s">
        <v>35</v>
      </c>
      <c r="B29" s="136"/>
      <c r="C29" s="136"/>
      <c r="D29" s="157">
        <f>SUM('Liegenschaft 1'!O33,'Liegenschaft 2'!O33,'Liegenschaft 3'!O33,'Liegenschaft 4'!O33,'Liegenschaft 5'!O33,'Liegenschaft 6'!O33,'Liegenschaft 7'!O33,'Liegenschaft 8'!O33,'Liegenschaft 9'!O33,'Liegenschaft 10'!O33)</f>
        <v>0</v>
      </c>
      <c r="E29" s="139">
        <f>SUM('Liegenschaft 1'!P33,'Liegenschaft 2'!P33,'Liegenschaft 3'!P33,'Liegenschaft 4'!P33,'Liegenschaft 5'!P33,'Liegenschaft 6'!P33,'Liegenschaft 7'!P33,'Liegenschaft 8'!P33,'Liegenschaft 9'!P33,'Liegenschaft 10'!P33)</f>
        <v>0</v>
      </c>
      <c r="F29" s="101" t="str">
        <f t="shared" si="1"/>
        <v>richtig</v>
      </c>
    </row>
    <row r="30" spans="1:6" ht="7.15" customHeight="1" x14ac:dyDescent="0.35">
      <c r="A30" s="66"/>
      <c r="B30" s="66"/>
      <c r="C30" s="67"/>
      <c r="D30" s="66"/>
      <c r="E30" s="93"/>
      <c r="F30" s="107"/>
    </row>
    <row r="31" spans="1:6" ht="14.5" customHeight="1" x14ac:dyDescent="0.35">
      <c r="A31" s="264" t="s">
        <v>9</v>
      </c>
      <c r="B31" s="40"/>
      <c r="C31" s="20"/>
      <c r="D31" s="262" t="s">
        <v>23</v>
      </c>
      <c r="E31" s="258" t="s">
        <v>26</v>
      </c>
      <c r="F31" s="259"/>
    </row>
    <row r="32" spans="1:6" ht="14.5" customHeight="1" x14ac:dyDescent="0.35">
      <c r="A32" s="265"/>
      <c r="B32" s="41"/>
      <c r="C32" s="21"/>
      <c r="D32" s="263"/>
      <c r="E32" s="260"/>
      <c r="F32" s="261"/>
    </row>
    <row r="33" spans="1:8" ht="14.5" customHeight="1" x14ac:dyDescent="0.35">
      <c r="A33" s="12" t="s">
        <v>15</v>
      </c>
      <c r="B33" s="44"/>
      <c r="C33" s="13"/>
      <c r="D33" s="30">
        <f>SUM('Liegenschaft 1'!O37,'Liegenschaft 2'!O37,'Liegenschaft 3'!O37,'Liegenschaft 4'!O37,'Liegenschaft 5'!O37,'Liegenschaft 6'!O37,'Liegenschaft 7'!O37,'Liegenschaft 8'!O37,'Liegenschaft 9'!O37,'Liegenschaft 10'!O37)</f>
        <v>0</v>
      </c>
      <c r="E33" s="63">
        <f>SUM('Liegenschaft 1'!D37:N37,'Liegenschaft 2'!D37:N37,'Liegenschaft 3'!D37:N37,'Liegenschaft 4'!D37:N37,'Liegenschaft 5'!D37:N37,'Liegenschaft 6'!D37:N37,'Liegenschaft 7'!D37:N37,'Liegenschaft 8'!D37:N37,'Liegenschaft 9'!D37:N37,'Liegenschaft 10'!D37:N37)</f>
        <v>0</v>
      </c>
      <c r="F33" s="102" t="str">
        <f t="shared" si="0"/>
        <v>richtig</v>
      </c>
    </row>
    <row r="34" spans="1:8" ht="14.5" customHeight="1" x14ac:dyDescent="0.35">
      <c r="A34" s="14" t="s">
        <v>16</v>
      </c>
      <c r="B34" s="45"/>
      <c r="C34" s="15"/>
      <c r="D34" s="31">
        <f>SUM('Liegenschaft 1'!O38,'Liegenschaft 2'!O38,'Liegenschaft 3'!O38,'Liegenschaft 4'!O38,'Liegenschaft 5'!O38,'Liegenschaft 6'!O38,'Liegenschaft 7'!O38,'Liegenschaft 8'!O38,'Liegenschaft 9'!O38,'Liegenschaft 10'!O38)</f>
        <v>0</v>
      </c>
      <c r="E34" s="64">
        <f>SUM('Liegenschaft 1'!D38:N38,'Liegenschaft 2'!D38:N38,'Liegenschaft 3'!D38:N38,'Liegenschaft 4'!D38:N38,'Liegenschaft 5'!D38:N38,'Liegenschaft 6'!D38:N38,'Liegenschaft 7'!D38:N38,'Liegenschaft 8'!D38:N38,'Liegenschaft 9'!D38:N38,'Liegenschaft 10'!D38:N38)</f>
        <v>0</v>
      </c>
      <c r="F34" s="103" t="str">
        <f t="shared" si="0"/>
        <v>richtig</v>
      </c>
    </row>
    <row r="35" spans="1:8" ht="14.5" customHeight="1" x14ac:dyDescent="0.35">
      <c r="A35" s="14" t="s">
        <v>17</v>
      </c>
      <c r="B35" s="45"/>
      <c r="C35" s="15"/>
      <c r="D35" s="31">
        <f>SUM('Liegenschaft 1'!O39,'Liegenschaft 2'!O39,'Liegenschaft 3'!O39,'Liegenschaft 4'!O39,'Liegenschaft 5'!O39,'Liegenschaft 6'!O39,'Liegenschaft 7'!O39,'Liegenschaft 8'!O39,'Liegenschaft 9'!O39,'Liegenschaft 10'!O39)</f>
        <v>0</v>
      </c>
      <c r="E35" s="64">
        <f>SUM('Liegenschaft 1'!D39:N39,'Liegenschaft 2'!D39:N39,'Liegenschaft 3'!D39:N39,'Liegenschaft 4'!D39:N39,'Liegenschaft 5'!D39:N39,'Liegenschaft 6'!D39:N39,'Liegenschaft 7'!D39:N39,'Liegenschaft 8'!D39:N39,'Liegenschaft 9'!D39:N39,'Liegenschaft 10'!D39:N39)</f>
        <v>0</v>
      </c>
      <c r="F35" s="103" t="str">
        <f t="shared" si="0"/>
        <v>richtig</v>
      </c>
    </row>
    <row r="36" spans="1:8" ht="14.5" customHeight="1" x14ac:dyDescent="0.35">
      <c r="A36" s="14" t="s">
        <v>18</v>
      </c>
      <c r="B36" s="45"/>
      <c r="C36" s="15"/>
      <c r="D36" s="31">
        <f>SUM('Liegenschaft 1'!O40,'Liegenschaft 2'!O40,'Liegenschaft 3'!O40,'Liegenschaft 4'!O40,'Liegenschaft 5'!O40,'Liegenschaft 6'!O40,'Liegenschaft 7'!O40,'Liegenschaft 8'!O40,'Liegenschaft 9'!O40,'Liegenschaft 10'!O40)</f>
        <v>0</v>
      </c>
      <c r="E36" s="64">
        <f>SUM('Liegenschaft 1'!D40:N40,'Liegenschaft 2'!D40:N40,'Liegenschaft 3'!D40:N40,'Liegenschaft 4'!D40:N40,'Liegenschaft 5'!D40:N40,'Liegenschaft 6'!D40:N40,'Liegenschaft 7'!D40:N40,'Liegenschaft 8'!D40:N40,'Liegenschaft 9'!D40:N40,'Liegenschaft 10'!D40:N40)</f>
        <v>0</v>
      </c>
      <c r="F36" s="103" t="str">
        <f t="shared" si="0"/>
        <v>richtig</v>
      </c>
    </row>
    <row r="37" spans="1:8" ht="14.5" customHeight="1" x14ac:dyDescent="0.35">
      <c r="A37" s="14" t="s">
        <v>19</v>
      </c>
      <c r="B37" s="45"/>
      <c r="C37" s="15"/>
      <c r="D37" s="31">
        <f>SUM('Liegenschaft 1'!O41,'Liegenschaft 2'!O41,'Liegenschaft 3'!O41,'Liegenschaft 4'!O41,'Liegenschaft 5'!O41,'Liegenschaft 6'!O41,'Liegenschaft 7'!O41,'Liegenschaft 8'!O41,'Liegenschaft 9'!O41,'Liegenschaft 10'!O41)</f>
        <v>0</v>
      </c>
      <c r="E37" s="64">
        <f>SUM('Liegenschaft 1'!D41:N41,'Liegenschaft 2'!D41:N41,'Liegenschaft 3'!D41:N41,'Liegenschaft 4'!D41:N41,'Liegenschaft 5'!D41:N41,'Liegenschaft 6'!D41:N41,'Liegenschaft 7'!D41:N41,'Liegenschaft 8'!D41:N41,'Liegenschaft 9'!D41:N41,'Liegenschaft 10'!D41:N41)</f>
        <v>0</v>
      </c>
      <c r="F37" s="103" t="str">
        <f t="shared" si="0"/>
        <v>richtig</v>
      </c>
    </row>
    <row r="38" spans="1:8" s="162" customFormat="1" ht="14.5" customHeight="1" x14ac:dyDescent="0.35">
      <c r="A38" s="14" t="s">
        <v>20</v>
      </c>
      <c r="B38" s="45"/>
      <c r="C38" s="15"/>
      <c r="D38" s="31">
        <f>SUM('Liegenschaft 1'!O42,'Liegenschaft 2'!O42,'Liegenschaft 3'!O42,'Liegenschaft 4'!O42,'Liegenschaft 5'!O42,'Liegenschaft 6'!O42,'Liegenschaft 7'!O42,'Liegenschaft 8'!O42,'Liegenschaft 9'!O42,'Liegenschaft 10'!O42)</f>
        <v>0</v>
      </c>
      <c r="E38" s="64">
        <f>SUM('Liegenschaft 1'!D42:N42,'Liegenschaft 2'!D42:N42,'Liegenschaft 3'!D42:N42,'Liegenschaft 4'!D42:N42,'Liegenschaft 5'!D42:N42,'Liegenschaft 6'!D42:N42,'Liegenschaft 7'!D42:N42,'Liegenschaft 8'!D42:N42,'Liegenschaft 9'!D42:N42,'Liegenschaft 10'!D42:N42)</f>
        <v>0</v>
      </c>
      <c r="F38" s="103" t="str">
        <f t="shared" si="0"/>
        <v>richtig</v>
      </c>
    </row>
    <row r="39" spans="1:8" ht="14.5" customHeight="1" x14ac:dyDescent="0.35">
      <c r="A39" s="14" t="s">
        <v>21</v>
      </c>
      <c r="B39" s="45"/>
      <c r="C39" s="15"/>
      <c r="D39" s="31">
        <f>SUM('Liegenschaft 1'!O43,'Liegenschaft 2'!O43,'Liegenschaft 3'!O43,'Liegenschaft 4'!O43,'Liegenschaft 5'!O43,'Liegenschaft 6'!O43,'Liegenschaft 7'!O43,'Liegenschaft 8'!O43,'Liegenschaft 9'!O43,'Liegenschaft 10'!O43)</f>
        <v>0</v>
      </c>
      <c r="E39" s="64">
        <f>SUM('Liegenschaft 1'!D43:N43,'Liegenschaft 2'!D43:N43,'Liegenschaft 3'!D43:N43,'Liegenschaft 4'!D43:N43,'Liegenschaft 5'!D43:N43,'Liegenschaft 6'!D43:N43,'Liegenschaft 7'!D43:N43,'Liegenschaft 8'!D43:N43,'Liegenschaft 9'!D43:N43,'Liegenschaft 10'!D43:N43)</f>
        <v>0</v>
      </c>
      <c r="F39" s="103" t="str">
        <f t="shared" si="0"/>
        <v>richtig</v>
      </c>
    </row>
    <row r="40" spans="1:8" ht="14.5" customHeight="1" x14ac:dyDescent="0.35">
      <c r="A40" s="209" t="s">
        <v>22</v>
      </c>
      <c r="B40" s="210"/>
      <c r="C40" s="211"/>
      <c r="D40" s="183">
        <f>SUM('Liegenschaft 1'!O44,'Liegenschaft 2'!O44,'Liegenschaft 3'!O44,'Liegenschaft 4'!O44,'Liegenschaft 5'!O44,'Liegenschaft 6'!O44,'Liegenschaft 7'!O44,'Liegenschaft 8'!O44,'Liegenschaft 9'!O44,'Liegenschaft 10'!O44)</f>
        <v>0</v>
      </c>
      <c r="E40" s="247">
        <f>SUM('Liegenschaft 1'!D44:N44,'Liegenschaft 2'!D44:N44,'Liegenschaft 3'!D44:N44,'Liegenschaft 4'!D44:N44,'Liegenschaft 5'!D44:N44,'Liegenschaft 6'!D44:N44,'Liegenschaft 7'!D44:N44,'Liegenschaft 8'!D44:N44,'Liegenschaft 9'!D44:N44,'Liegenschaft 10'!D44:N44)</f>
        <v>0</v>
      </c>
      <c r="F40" s="104" t="str">
        <f t="shared" si="0"/>
        <v>richtig</v>
      </c>
    </row>
    <row r="41" spans="1:8" ht="14.5" customHeight="1" x14ac:dyDescent="0.35">
      <c r="A41" s="206" t="s">
        <v>81</v>
      </c>
      <c r="B41" s="207"/>
      <c r="C41" s="23" t="s">
        <v>14</v>
      </c>
      <c r="D41" s="182">
        <f>SUM('Liegenschaft 1'!O45,'Liegenschaft 2'!O45,'Liegenschaft 3'!O45,'Liegenschaft 4'!O45,'Liegenschaft 5'!O45,'Liegenschaft 6'!O45,'Liegenschaft 7'!O45,'Liegenschaft 8'!O45,'Liegenschaft 9'!O45,'Liegenschaft 10'!O45)</f>
        <v>0</v>
      </c>
      <c r="E41" s="248">
        <f>SUM('Liegenschaft 1'!D45:N45,'Liegenschaft 2'!D45:N45,'Liegenschaft 3'!D45:N45,'Liegenschaft 4'!D45:N45,'Liegenschaft 5'!D45:N45,'Liegenschaft 6'!D45:N45,'Liegenschaft 7'!D45:N45,'Liegenschaft 8'!D45:N45,'Liegenschaft 9'!D45:N45,'Liegenschaft 10'!D45:N45)</f>
        <v>0</v>
      </c>
      <c r="F41" s="101" t="str">
        <f t="shared" si="0"/>
        <v>richtig</v>
      </c>
    </row>
    <row r="42" spans="1:8" ht="14.5" customHeight="1" x14ac:dyDescent="0.35">
      <c r="A42" s="80" t="s">
        <v>80</v>
      </c>
      <c r="B42" s="212"/>
      <c r="C42" s="86">
        <v>0.25</v>
      </c>
      <c r="D42" s="249">
        <f>SUM('Liegenschaft 1'!O46,'Liegenschaft 2'!O46,'Liegenschaft 3'!O46,'Liegenschaft 4'!O46,'Liegenschaft 5'!O46,'Liegenschaft 6'!O46,'Liegenschaft 7'!O46,'Liegenschaft 8'!O46,'Liegenschaft 9'!O46,'Liegenschaft 10'!O46)</f>
        <v>0</v>
      </c>
      <c r="E42" s="234">
        <f>SUM('Liegenschaft 1'!D46:N46,'Liegenschaft 2'!D46:N46,'Liegenschaft 3'!D46:N46,'Liegenschaft 4'!D46:N46,'Liegenschaft 5'!D46:N46,'Liegenschaft 6'!D46:N46,'Liegenschaft 7'!D46:N46,'Liegenschaft 8'!D46:N46,'Liegenschaft 9'!D46:N46,'Liegenschaft 10'!D46:N46)</f>
        <v>0</v>
      </c>
      <c r="F42" s="101" t="str">
        <f t="shared" si="0"/>
        <v>richtig</v>
      </c>
    </row>
    <row r="43" spans="1:8" s="164" customFormat="1" ht="14.5" customHeight="1" x14ac:dyDescent="0.35">
      <c r="A43" s="213" t="s">
        <v>44</v>
      </c>
      <c r="B43" s="214"/>
      <c r="C43" s="245">
        <v>0.75</v>
      </c>
      <c r="D43" s="250">
        <f>SUM('Liegenschaft 1'!O47,'Liegenschaft 2'!O47,'Liegenschaft 3'!O47,'Liegenschaft 4'!O47,'Liegenschaft 5'!O47,'Liegenschaft 6'!O47,'Liegenschaft 7'!O47,'Liegenschaft 8'!O47,'Liegenschaft 9'!O47,'Liegenschaft 10'!O47)</f>
        <v>0</v>
      </c>
      <c r="E43" s="235">
        <f>SUM('Liegenschaft 1'!D47:N47,'Liegenschaft 2'!D47:N47,'Liegenschaft 3'!D47:N47,'Liegenschaft 4'!D47:N47,'Liegenschaft 5'!D47:N47,'Liegenschaft 6'!D47:N47,'Liegenschaft 7'!D47:N47,'Liegenschaft 8'!D47:N47,'Liegenschaft 9'!D47:N47,'Liegenschaft 10'!D47:N47)</f>
        <v>0</v>
      </c>
      <c r="F43" s="101" t="str">
        <f t="shared" si="0"/>
        <v>richtig</v>
      </c>
    </row>
    <row r="44" spans="1:8" ht="14.5" customHeight="1" x14ac:dyDescent="0.35">
      <c r="A44" s="206" t="s">
        <v>84</v>
      </c>
      <c r="B44" s="207"/>
      <c r="C44" s="207"/>
      <c r="D44" s="182">
        <f>SUM('Liegenschaft 1'!O48,'Liegenschaft 2'!O48,'Liegenschaft 3'!O48,'Liegenschaft 4'!O48,'Liegenschaft 5'!O48,'Liegenschaft 6'!O48,'Liegenschaft 7'!O48,'Liegenschaft 8'!O48,'Liegenschaft 9'!O48,'Liegenschaft 10'!O48)</f>
        <v>0</v>
      </c>
      <c r="E44" s="83">
        <f>SUM('Liegenschaft 1'!D48:N48,'Liegenschaft 2'!D48:N48,'Liegenschaft 3'!D48:N48,'Liegenschaft 4'!D48:N48,'Liegenschaft 5'!D48:N48,'Liegenschaft 6'!D48:N48,'Liegenschaft 7'!D48:N48,'Liegenschaft 8'!D48:N48,'Liegenschaft 9'!D48:N48,'Liegenschaft 10'!D48:N48)</f>
        <v>0</v>
      </c>
      <c r="F44" s="101" t="str">
        <f t="shared" si="0"/>
        <v>richtig</v>
      </c>
      <c r="G44" s="164"/>
      <c r="H44" s="164"/>
    </row>
    <row r="45" spans="1:8" ht="14.5" customHeight="1" thickBot="1" x14ac:dyDescent="0.4">
      <c r="A45" s="198" t="s">
        <v>82</v>
      </c>
      <c r="B45" s="215"/>
      <c r="C45" s="200">
        <v>0.75</v>
      </c>
      <c r="D45" s="251">
        <f>SUM('Liegenschaft 1'!O49,'Liegenschaft 2'!O49,'Liegenschaft 3'!O49,'Liegenschaft 4'!O49,'Liegenschaft 5'!O49,'Liegenschaft 6'!O49,'Liegenschaft 7'!O49,'Liegenschaft 8'!O49,'Liegenschaft 9'!O49,'Liegenschaft 10'!O49)</f>
        <v>0</v>
      </c>
      <c r="E45" s="234">
        <f>SUM('Liegenschaft 1'!D49:N49,'Liegenschaft 2'!D49:N49,'Liegenschaft 3'!D49:N49,'Liegenschaft 4'!D49:N49,'Liegenschaft 5'!D49:N49,'Liegenschaft 6'!D49:N49,'Liegenschaft 7'!D49:N49,'Liegenschaft 8'!D49:N49,'Liegenschaft 9'!D49:N49,'Liegenschaft 10'!D49:N49)</f>
        <v>0</v>
      </c>
      <c r="F45" s="101" t="str">
        <f t="shared" si="0"/>
        <v>richtig</v>
      </c>
      <c r="G45" s="164"/>
      <c r="H45" s="164"/>
    </row>
    <row r="46" spans="1:8" ht="14.5" customHeight="1" thickBot="1" x14ac:dyDescent="0.4">
      <c r="A46" s="171" t="s">
        <v>46</v>
      </c>
      <c r="B46" s="172"/>
      <c r="C46" s="240"/>
      <c r="D46" s="252">
        <f>SUM('Liegenschaft 1'!O50,'Liegenschaft 2'!O50,'Liegenschaft 3'!O50,'Liegenschaft 4'!O50,'Liegenschaft 5'!O50,'Liegenschaft 6'!O50,'Liegenschaft 7'!O50,'Liegenschaft 8'!O50,'Liegenschaft 9'!O50,'Liegenschaft 10'!O50)</f>
        <v>0</v>
      </c>
      <c r="E46" s="241">
        <f>SUM('Liegenschaft 1'!D50:N50,'Liegenschaft 2'!D50:N50,'Liegenschaft 3'!D50:N50,'Liegenschaft 4'!D50:N50,'Liegenschaft 5'!D50:N50,'Liegenschaft 6'!D50:N50,'Liegenschaft 7'!D50:N50,'Liegenschaft 8'!D50:N50,'Liegenschaft 9'!D50:N50,'Liegenschaft 10'!D50:N50)</f>
        <v>0</v>
      </c>
      <c r="F46" s="101" t="str">
        <f t="shared" si="0"/>
        <v>richtig</v>
      </c>
    </row>
    <row r="47" spans="1:8" ht="14.5" customHeight="1" x14ac:dyDescent="0.35">
      <c r="A47" s="216" t="s">
        <v>35</v>
      </c>
      <c r="B47" s="217"/>
      <c r="C47" s="246"/>
      <c r="D47" s="157">
        <f>SUM('Liegenschaft 1'!O51,'Liegenschaft 2'!O51,'Liegenschaft 3'!O51,'Liegenschaft 4'!O51,'Liegenschaft 5'!O51,'Liegenschaft 6'!O51,'Liegenschaft 7'!O51,'Liegenschaft 8'!O51,'Liegenschaft 9'!O51,'Liegenschaft 10'!O51)</f>
        <v>0</v>
      </c>
      <c r="E47" s="176">
        <f>SUM('Liegenschaft 1'!D51:N51,'Liegenschaft 2'!D51:N51,'Liegenschaft 3'!D51:N51,'Liegenschaft 4'!D51:N51,'Liegenschaft 5'!D51:N51,'Liegenschaft 6'!D51:N51,'Liegenschaft 7'!D51:N51,'Liegenschaft 8'!D51:N51,'Liegenschaft 9'!D51:N51,'Liegenschaft 10'!D51:N51)</f>
        <v>0</v>
      </c>
      <c r="F47" s="101" t="str">
        <f t="shared" si="0"/>
        <v>richtig</v>
      </c>
    </row>
    <row r="48" spans="1:8" ht="18" customHeight="1" x14ac:dyDescent="0.35">
      <c r="A48" s="3"/>
      <c r="B48" s="3"/>
      <c r="C48" s="3"/>
      <c r="D48" s="4"/>
      <c r="E48" s="92"/>
      <c r="F48" s="107"/>
    </row>
    <row r="49" spans="1:6" ht="14.5" customHeight="1" thickBot="1" x14ac:dyDescent="0.4">
      <c r="A49" s="119" t="s">
        <v>34</v>
      </c>
      <c r="B49" s="119"/>
      <c r="C49" s="120"/>
      <c r="D49" s="121">
        <f>SUM('Liegenschaft 1'!O53,'Liegenschaft 2'!O53,'Liegenschaft 3'!O53,'Liegenschaft 4'!O53,'Liegenschaft 5'!O53,'Liegenschaft 6'!O53,'Liegenschaft 7'!O53,'Liegenschaft 8'!O53,'Liegenschaft 9'!O53,'Liegenschaft 10'!O53)</f>
        <v>0</v>
      </c>
      <c r="E49" s="175">
        <f>SUM('Liegenschaft 1'!O22,'Liegenschaft 1'!O45+'Liegenschaft 2'!O22,'Liegenschaft 2'!O45+'Liegenschaft 3'!O22,'Liegenschaft 3'!O45+'Liegenschaft 4'!O22,'Liegenschaft 4'!O45+'Liegenschaft 5'!O22,'Liegenschaft 5'!O45+'Liegenschaft 6'!O22,'Liegenschaft 6'!O45+'Liegenschaft 7'!O22,'Liegenschaft 7'!O45+'Liegenschaft 8'!O22,'Liegenschaft 8'!O45+'Liegenschaft 9'!O22,'Liegenschaft 9'!O45+'Liegenschaft 10'!O22,'Liegenschaft 10'!O45)</f>
        <v>0</v>
      </c>
      <c r="F49" s="101" t="str">
        <f>IF(D49&lt;&gt;E49,"falsch",IF(D49=E49,"richtig"))</f>
        <v>richtig</v>
      </c>
    </row>
    <row r="50" spans="1:6" ht="18" customHeight="1" thickBot="1" x14ac:dyDescent="0.4">
      <c r="A50" s="115" t="s">
        <v>45</v>
      </c>
      <c r="B50" s="115"/>
      <c r="C50" s="116"/>
      <c r="D50" s="130">
        <f>SUM('Liegenschaft 1'!O54,'Liegenschaft 2'!O54,'Liegenschaft 3'!O54,'Liegenschaft 4'!O54,'Liegenschaft 5'!O54,'Liegenschaft 6'!O54,'Liegenschaft 7'!O54,'Liegenschaft 8'!O54,'Liegenschaft 9'!O54,'Liegenschaft 10'!O54)</f>
        <v>0</v>
      </c>
      <c r="E50" s="140">
        <f>IF('Liegenschaft 1'!I27=TRUE,'Liegenschaft 1'!O32+'Liegenschaft 1'!O50,'Liegenschaft 1'!O24+'Liegenschaft 1'!O50)+IF('Liegenschaft 2'!I27=TRUE,'Liegenschaft 2'!O32+'Liegenschaft 2'!O50,'Liegenschaft 2'!O24+'Liegenschaft 2'!O50)+IF('Liegenschaft 3'!I27=TRUE,'Liegenschaft 3'!O32+'Liegenschaft 3'!O50,'Liegenschaft 3'!O24+'Liegenschaft 3'!O50)+IF('Liegenschaft 4'!I27=TRUE,'Liegenschaft 4'!O32+'Liegenschaft 4'!O50,'Liegenschaft 4'!O24+'Liegenschaft 4'!O50)+IF('Liegenschaft 5'!I27=TRUE,'Liegenschaft 5'!O32+'Liegenschaft 5'!O50,'Liegenschaft 5'!O24+'Liegenschaft 5'!O50)+IF('Liegenschaft 6'!I27=TRUE,'Liegenschaft 6'!O32+'Liegenschaft 6'!O50,'Liegenschaft 6'!O24+'Liegenschaft 6'!O50)+IF('Liegenschaft 7'!I27=TRUE,'Liegenschaft 7'!O32+'Liegenschaft 7'!O50,'Liegenschaft 7'!O24+'Liegenschaft 7'!O50)+IF('Liegenschaft 8'!I27=TRUE,'Liegenschaft 8'!O32+'Liegenschaft 8'!O50,'Liegenschaft 8'!O24+'Liegenschaft 8'!O50)+IF('Liegenschaft 9'!I27=TRUE,'Liegenschaft 9'!O32+'Liegenschaft 9'!O50,'Liegenschaft 9'!O24+'Liegenschaft 9'!O50)+IF('Liegenschaft 10'!I27=TRUE,'Liegenschaft 10'!O32+'Liegenschaft 10'!O50,'Liegenschaft 10'!O24+'Liegenschaft 10'!O50)</f>
        <v>0</v>
      </c>
      <c r="F50" s="101" t="str">
        <f>IF(D50&lt;&gt;E50,"falsch",IF(D50=E50,"richtig"))</f>
        <v>richtig</v>
      </c>
    </row>
    <row r="51" spans="1:6" ht="14.5" customHeight="1" x14ac:dyDescent="0.35">
      <c r="A51" s="94" t="s">
        <v>37</v>
      </c>
      <c r="B51" s="94"/>
      <c r="C51" s="95"/>
      <c r="D51" s="97">
        <f>SUM('Liegenschaft 1'!O55,'Liegenschaft 2'!O55,'Liegenschaft 3'!O55,'Liegenschaft 4'!O55,'Liegenschaft 5'!O55,'Liegenschaft 6'!O55,'Liegenschaft 7'!O55,'Liegenschaft 8'!O55,'Liegenschaft 9'!O55,'Liegenschaft 10'!O55)</f>
        <v>0</v>
      </c>
      <c r="E51" s="176">
        <f>SUM('Liegenschaft 1'!P55,'Liegenschaft 2'!P55,'Liegenschaft 3'!P55,'Liegenschaft 4'!P55,'Liegenschaft 5'!P55,'Liegenschaft 6'!P55,'Liegenschaft 7'!P55,'Liegenschaft 8'!P55,'Liegenschaft 9'!P55,'Liegenschaft 10'!P55)</f>
        <v>0</v>
      </c>
      <c r="F51" s="101" t="str">
        <f>IF(D51&lt;&gt;E51,"falsch",IF(D51=E51,"richtig"))</f>
        <v>richtig</v>
      </c>
    </row>
    <row r="52" spans="1:6" x14ac:dyDescent="0.35">
      <c r="C52" s="54"/>
    </row>
    <row r="53" spans="1:6" x14ac:dyDescent="0.35">
      <c r="C53" s="54"/>
    </row>
    <row r="54" spans="1:6" x14ac:dyDescent="0.35">
      <c r="C54" s="54"/>
    </row>
    <row r="55" spans="1:6" x14ac:dyDescent="0.35">
      <c r="C55" s="54"/>
    </row>
    <row r="56" spans="1:6" x14ac:dyDescent="0.35">
      <c r="C56" s="54"/>
    </row>
    <row r="57" spans="1:6" x14ac:dyDescent="0.35">
      <c r="C57" s="54"/>
    </row>
    <row r="58" spans="1:6" x14ac:dyDescent="0.35">
      <c r="C58" s="54"/>
    </row>
  </sheetData>
  <sheetProtection algorithmName="SHA-512" hashValue="WbPTWWHC7n9j7UzALYcpWnkrr7c8tLRbhBhWMO/ps/SvlIny5Zvg9CM+hkghGdYkuFdvU/IoF00tPDVvKwo2iA==" saltValue="ewbXSgOkpoiV5Hq76fYOBA==" spinCount="100000" sheet="1" objects="1" scenarios="1" selectLockedCells="1" selectUnlockedCells="1"/>
  <mergeCells count="12">
    <mergeCell ref="E11:F12"/>
    <mergeCell ref="E18:F19"/>
    <mergeCell ref="E31:F32"/>
    <mergeCell ref="D11:D12"/>
    <mergeCell ref="A18:A19"/>
    <mergeCell ref="D18:D19"/>
    <mergeCell ref="A31:A32"/>
    <mergeCell ref="D31:D32"/>
    <mergeCell ref="A11:C12"/>
    <mergeCell ref="E26:F26"/>
    <mergeCell ref="D26:D27"/>
    <mergeCell ref="A26:B27"/>
  </mergeCells>
  <conditionalFormatting sqref="F13:F17 F20:F25 F27 F30 F33:F51">
    <cfRule type="cellIs" dxfId="253" priority="9" operator="equal">
      <formula>"falsch"</formula>
    </cfRule>
    <cfRule type="cellIs" dxfId="252" priority="10" operator="equal">
      <formula>"richtig"</formula>
    </cfRule>
  </conditionalFormatting>
  <conditionalFormatting sqref="F28:F29">
    <cfRule type="cellIs" dxfId="251" priority="2" operator="equal">
      <formula>"falsch"</formula>
    </cfRule>
    <cfRule type="cellIs" dxfId="250" priority="3" operator="equal">
      <formula>"richtig"</formula>
    </cfRule>
  </conditionalFormatting>
  <pageMargins left="0.7" right="0.7" top="0.78740157499999996" bottom="0.78740157499999996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95250</xdr:rowOff>
                  </from>
                  <to>
                    <xdr:col>2</xdr:col>
                    <xdr:colOff>304800</xdr:colOff>
                    <xdr:row>26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796875" defaultRowHeight="14.5" x14ac:dyDescent="0.35"/>
  <cols>
    <col min="1" max="2" width="29.26953125" style="53" customWidth="1"/>
    <col min="3" max="3" width="10.26953125" style="53" customWidth="1"/>
    <col min="4" max="10" width="12.1796875" style="53" customWidth="1"/>
    <col min="11" max="11" width="12.54296875" style="53" bestFit="1" customWidth="1"/>
    <col min="12" max="14" width="12.1796875" style="53" customWidth="1"/>
    <col min="15" max="15" width="17.81640625" style="53" customWidth="1"/>
    <col min="16" max="16" width="11.54296875" style="159" customWidth="1"/>
    <col min="17" max="33" width="18.1796875" style="56"/>
    <col min="34" max="16384" width="18.1796875" style="53"/>
  </cols>
  <sheetData>
    <row r="1" spans="1:33" ht="30" x14ac:dyDescent="0.6">
      <c r="A1" s="177" t="s">
        <v>58</v>
      </c>
      <c r="B1" s="177"/>
      <c r="C1" s="253" t="s">
        <v>0</v>
      </c>
    </row>
    <row r="2" spans="1:33" ht="14.5" customHeight="1" x14ac:dyDescent="0.35"/>
    <row r="3" spans="1:33" ht="14.5" customHeight="1" x14ac:dyDescent="0.35">
      <c r="A3" s="142" t="s">
        <v>59</v>
      </c>
      <c r="B3" s="143"/>
      <c r="C3" s="144"/>
      <c r="D3" s="142" t="s">
        <v>62</v>
      </c>
      <c r="E3" s="143"/>
      <c r="F3" s="143"/>
      <c r="G3" s="143"/>
      <c r="H3" s="143"/>
      <c r="I3" s="143"/>
      <c r="J3" s="143"/>
      <c r="K3" s="146"/>
      <c r="L3" s="145"/>
    </row>
    <row r="4" spans="1:33" x14ac:dyDescent="0.35">
      <c r="A4" s="1" t="s">
        <v>78</v>
      </c>
      <c r="B4" s="283"/>
      <c r="C4" s="284"/>
      <c r="D4" s="1" t="s">
        <v>66</v>
      </c>
      <c r="E4" s="26"/>
      <c r="F4" s="26"/>
      <c r="G4" s="165"/>
      <c r="H4" s="156" t="s">
        <v>67</v>
      </c>
      <c r="I4" s="165"/>
      <c r="J4" s="54"/>
      <c r="K4" s="155"/>
      <c r="L4" s="28"/>
    </row>
    <row r="5" spans="1:33" x14ac:dyDescent="0.35">
      <c r="A5" s="147" t="s">
        <v>4</v>
      </c>
      <c r="B5" s="285"/>
      <c r="C5" s="286"/>
      <c r="D5" s="147" t="s">
        <v>65</v>
      </c>
      <c r="E5" s="149"/>
      <c r="F5" s="149"/>
      <c r="G5" s="149"/>
      <c r="H5" s="277"/>
      <c r="I5" s="278"/>
      <c r="J5" s="278"/>
      <c r="K5" s="279"/>
      <c r="L5" s="28"/>
    </row>
    <row r="6" spans="1:33" x14ac:dyDescent="0.35">
      <c r="A6" s="147" t="s">
        <v>5</v>
      </c>
      <c r="B6" s="285"/>
      <c r="C6" s="286"/>
      <c r="D6" s="147" t="s">
        <v>64</v>
      </c>
      <c r="E6" s="149"/>
      <c r="F6" s="149"/>
      <c r="G6" s="149"/>
      <c r="H6" s="277"/>
      <c r="I6" s="278"/>
      <c r="J6" s="278"/>
      <c r="K6" s="279"/>
      <c r="L6" s="28"/>
    </row>
    <row r="7" spans="1:33" x14ac:dyDescent="0.35">
      <c r="A7" s="148" t="s">
        <v>6</v>
      </c>
      <c r="B7" s="287"/>
      <c r="C7" s="288"/>
      <c r="D7" s="148" t="s">
        <v>63</v>
      </c>
      <c r="E7" s="150"/>
      <c r="F7" s="150"/>
      <c r="G7" s="150"/>
      <c r="H7" s="280"/>
      <c r="I7" s="281"/>
      <c r="J7" s="281"/>
      <c r="K7" s="282"/>
      <c r="L7" s="28"/>
      <c r="M7" s="28"/>
      <c r="N7" s="28"/>
    </row>
    <row r="8" spans="1:33" ht="7.15" customHeight="1" x14ac:dyDescent="0.35">
      <c r="A8" s="14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6"/>
    </row>
    <row r="9" spans="1:33" ht="14.5" customHeight="1" x14ac:dyDescent="0.35">
      <c r="A9" s="33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70"/>
      <c r="N9" s="71" t="s">
        <v>28</v>
      </c>
      <c r="O9" s="151" t="s">
        <v>39</v>
      </c>
      <c r="P9" s="152" t="s">
        <v>26</v>
      </c>
    </row>
    <row r="10" spans="1:33" ht="14.5" customHeight="1" x14ac:dyDescent="0.35">
      <c r="A10" s="34" t="s">
        <v>8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3"/>
      <c r="P10" s="154"/>
    </row>
    <row r="11" spans="1:33" s="57" customFormat="1" ht="7.15" customHeight="1" x14ac:dyDescent="0.3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72"/>
      <c r="P11" s="9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57" customFormat="1" ht="14.5" customHeight="1" x14ac:dyDescent="0.35">
      <c r="A12" s="267" t="s">
        <v>25</v>
      </c>
      <c r="B12" s="268"/>
      <c r="C12" s="268"/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3"/>
      <c r="O12" s="262" t="s">
        <v>38</v>
      </c>
      <c r="P12" s="299" t="s">
        <v>26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57" customFormat="1" ht="14.5" customHeight="1" x14ac:dyDescent="0.35">
      <c r="A13" s="269"/>
      <c r="B13" s="270"/>
      <c r="C13" s="270"/>
      <c r="D13" s="8">
        <v>44593</v>
      </c>
      <c r="E13" s="8">
        <v>44621</v>
      </c>
      <c r="F13" s="8">
        <v>44652</v>
      </c>
      <c r="G13" s="8">
        <v>44682</v>
      </c>
      <c r="H13" s="8">
        <v>44713</v>
      </c>
      <c r="I13" s="8">
        <v>44743</v>
      </c>
      <c r="J13" s="8">
        <v>44774</v>
      </c>
      <c r="K13" s="8">
        <v>44805</v>
      </c>
      <c r="L13" s="8">
        <v>44835</v>
      </c>
      <c r="M13" s="8">
        <v>44866</v>
      </c>
      <c r="N13" s="8">
        <v>44896</v>
      </c>
      <c r="O13" s="263"/>
      <c r="P13" s="30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57" customFormat="1" ht="14.5" customHeight="1" x14ac:dyDescent="0.35">
      <c r="A14" s="1" t="s">
        <v>7</v>
      </c>
      <c r="B14" s="26"/>
      <c r="C14" s="75"/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9">
        <f>AVERAGE(D14:N14)</f>
        <v>0</v>
      </c>
      <c r="P14" s="190">
        <f>SUM(D14:N14)</f>
        <v>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57" customFormat="1" ht="14.5" customHeight="1" x14ac:dyDescent="0.35">
      <c r="A15" s="22" t="s">
        <v>10</v>
      </c>
      <c r="B15" s="27"/>
      <c r="C15" s="76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2">
        <f>AVERAGE(D15:N15)</f>
        <v>0</v>
      </c>
      <c r="P15" s="193">
        <f>SUM(D15:N15)</f>
        <v>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59" customFormat="1" ht="14.5" customHeight="1" x14ac:dyDescent="0.35">
      <c r="A16" s="25" t="s">
        <v>27</v>
      </c>
      <c r="B16" s="39"/>
      <c r="C16" s="77"/>
      <c r="D16" s="194">
        <f>D14-D15</f>
        <v>0</v>
      </c>
      <c r="E16" s="194">
        <f t="shared" ref="E16:N16" si="0">E14-E15</f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4">
        <f t="shared" si="0"/>
        <v>0</v>
      </c>
      <c r="J16" s="194">
        <f t="shared" si="0"/>
        <v>0</v>
      </c>
      <c r="K16" s="194">
        <f t="shared" si="0"/>
        <v>0</v>
      </c>
      <c r="L16" s="194">
        <f t="shared" si="0"/>
        <v>0</v>
      </c>
      <c r="M16" s="194">
        <f t="shared" si="0"/>
        <v>0</v>
      </c>
      <c r="N16" s="194">
        <f t="shared" si="0"/>
        <v>0</v>
      </c>
      <c r="O16" s="195">
        <f>AVERAGE(D16:N16)</f>
        <v>0</v>
      </c>
      <c r="P16" s="196">
        <f>SUM(D16:N16)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57" customFormat="1" ht="14.5" customHeight="1" x14ac:dyDescent="0.35">
      <c r="A17" s="50" t="s">
        <v>11</v>
      </c>
      <c r="B17" s="51"/>
      <c r="C17" s="60"/>
      <c r="D17" s="185">
        <f>IF(D14,D15/D14,0)</f>
        <v>0</v>
      </c>
      <c r="E17" s="185">
        <f t="shared" ref="E17:N17" si="1">IF(E14,E15/E14,0)</f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  <c r="L17" s="185">
        <f t="shared" si="1"/>
        <v>0</v>
      </c>
      <c r="M17" s="185">
        <f t="shared" si="1"/>
        <v>0</v>
      </c>
      <c r="N17" s="185">
        <f t="shared" si="1"/>
        <v>0</v>
      </c>
      <c r="O17" s="185">
        <f>IF(O14,O15/O14,0)</f>
        <v>0</v>
      </c>
      <c r="P17" s="186">
        <f>IF(P14,P15/P14,0)</f>
        <v>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7" customFormat="1" ht="7.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3"/>
      <c r="P18" s="9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5" customHeight="1" x14ac:dyDescent="0.35">
      <c r="A19" s="264" t="s">
        <v>9</v>
      </c>
      <c r="B19" s="40"/>
      <c r="C19" s="20"/>
      <c r="D19" s="301" t="s">
        <v>33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62" t="s">
        <v>23</v>
      </c>
      <c r="P19" s="92"/>
    </row>
    <row r="20" spans="1:33" ht="14.5" customHeight="1" x14ac:dyDescent="0.35">
      <c r="A20" s="265"/>
      <c r="B20" s="41"/>
      <c r="C20" s="21"/>
      <c r="D20" s="8">
        <v>44593</v>
      </c>
      <c r="E20" s="8">
        <v>44621</v>
      </c>
      <c r="F20" s="7">
        <v>44652</v>
      </c>
      <c r="G20" s="8">
        <v>44682</v>
      </c>
      <c r="H20" s="7">
        <v>44713</v>
      </c>
      <c r="I20" s="8">
        <v>44743</v>
      </c>
      <c r="J20" s="7">
        <v>44774</v>
      </c>
      <c r="K20" s="8">
        <v>44805</v>
      </c>
      <c r="L20" s="7">
        <v>44835</v>
      </c>
      <c r="M20" s="8">
        <v>44866</v>
      </c>
      <c r="N20" s="7">
        <v>44896</v>
      </c>
      <c r="O20" s="263"/>
      <c r="P20" s="92"/>
    </row>
    <row r="21" spans="1:33" ht="14.5" customHeight="1" x14ac:dyDescent="0.35">
      <c r="A21" s="9" t="s">
        <v>13</v>
      </c>
      <c r="B21" s="42"/>
      <c r="C21" s="10"/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9">
        <f>SUM(D21:N21)</f>
        <v>0</v>
      </c>
      <c r="P21" s="92"/>
    </row>
    <row r="22" spans="1:33" ht="14.5" customHeight="1" x14ac:dyDescent="0.35">
      <c r="A22" s="47"/>
      <c r="B22" s="48"/>
      <c r="C22" s="49" t="s">
        <v>14</v>
      </c>
      <c r="D22" s="5">
        <f>D21</f>
        <v>0</v>
      </c>
      <c r="E22" s="6">
        <f t="shared" ref="E22:N22" si="2">E21</f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5">
        <f>SUM(D22:N22)</f>
        <v>0</v>
      </c>
      <c r="P22" s="92"/>
    </row>
    <row r="23" spans="1:33" s="61" customFormat="1" ht="14.5" customHeight="1" x14ac:dyDescent="0.35">
      <c r="A23" s="80" t="s">
        <v>31</v>
      </c>
      <c r="B23" s="81"/>
      <c r="C23" s="82" t="s">
        <v>32</v>
      </c>
      <c r="D23" s="78">
        <f t="shared" ref="D23:N23" si="3">D22*D17</f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9">
        <f>SUM(D23:N23)</f>
        <v>0</v>
      </c>
      <c r="P23" s="9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2" customFormat="1" ht="14.5" customHeight="1" x14ac:dyDescent="0.35">
      <c r="A24" s="109" t="s">
        <v>46</v>
      </c>
      <c r="B24" s="110"/>
      <c r="C24" s="111">
        <v>0.75</v>
      </c>
      <c r="D24" s="112">
        <f>D23*C24</f>
        <v>0</v>
      </c>
      <c r="E24" s="112">
        <f>E23*C24</f>
        <v>0</v>
      </c>
      <c r="F24" s="112">
        <f>F23*C24</f>
        <v>0</v>
      </c>
      <c r="G24" s="112">
        <f>G23*C24</f>
        <v>0</v>
      </c>
      <c r="H24" s="112">
        <f>H23*C24</f>
        <v>0</v>
      </c>
      <c r="I24" s="112">
        <f>I23*C24</f>
        <v>0</v>
      </c>
      <c r="J24" s="112">
        <f>J23*C24</f>
        <v>0</v>
      </c>
      <c r="K24" s="112">
        <f>K23*C24</f>
        <v>0</v>
      </c>
      <c r="L24" s="112">
        <f>L23*C24</f>
        <v>0</v>
      </c>
      <c r="M24" s="112">
        <f>M23*C24</f>
        <v>0</v>
      </c>
      <c r="N24" s="112">
        <f>N23*C24</f>
        <v>0</v>
      </c>
      <c r="O24" s="112">
        <f>IF(I27=FALSE,SUM(D24:N24),0)</f>
        <v>0</v>
      </c>
      <c r="P24" s="9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s="62" customFormat="1" ht="14.5" customHeight="1" x14ac:dyDescent="0.35">
      <c r="A25" s="84" t="s">
        <v>35</v>
      </c>
      <c r="B25" s="85"/>
      <c r="C25" s="85"/>
      <c r="D25" s="87">
        <f>D22-D24</f>
        <v>0</v>
      </c>
      <c r="E25" s="87">
        <f>E22-E24</f>
        <v>0</v>
      </c>
      <c r="F25" s="87">
        <f t="shared" ref="F25:M25" si="4">F22-F24</f>
        <v>0</v>
      </c>
      <c r="G25" s="87">
        <f t="shared" si="4"/>
        <v>0</v>
      </c>
      <c r="H25" s="87">
        <f t="shared" si="4"/>
        <v>0</v>
      </c>
      <c r="I25" s="87">
        <f t="shared" si="4"/>
        <v>0</v>
      </c>
      <c r="J25" s="87">
        <f>J22-J24</f>
        <v>0</v>
      </c>
      <c r="K25" s="87">
        <f t="shared" si="4"/>
        <v>0</v>
      </c>
      <c r="L25" s="87">
        <f t="shared" si="4"/>
        <v>0</v>
      </c>
      <c r="M25" s="87">
        <f t="shared" si="4"/>
        <v>0</v>
      </c>
      <c r="N25" s="87">
        <f>N22-N24</f>
        <v>0</v>
      </c>
      <c r="O25" s="87">
        <f>(IF(I27=FALSE,SUM(IF(D25&gt;0,D25,0)+IF(E25&gt;0,E25,0)+IF(F25&gt;0,F25,0)+IF(G25&gt;0,G25,0)+IF(H25&gt;0,H25,0)+IF(I25&gt;0,I25,0)+IF(J25&gt;0,J25,0)+IF(K25&gt;0,K25,0)+IF(L25&gt;0,L25,0)+IF(M25&gt;0,M25,0)+IF(N25&gt;0,N25,0)),0))</f>
        <v>0</v>
      </c>
      <c r="P25" s="37">
        <f>IF(I27=FALSE,O22-O24,0)</f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62" customFormat="1" ht="7.15" customHeight="1" x14ac:dyDescent="0.35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4"/>
      <c r="P26" s="9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62" customFormat="1" ht="14.5" hidden="1" customHeight="1" x14ac:dyDescent="0.35">
      <c r="A27" s="66"/>
      <c r="B27" s="66"/>
      <c r="C27" s="67"/>
      <c r="D27" s="168"/>
      <c r="E27" s="168"/>
      <c r="F27" s="168"/>
      <c r="G27" s="168"/>
      <c r="H27" s="168"/>
      <c r="I27" s="173" t="b">
        <v>0</v>
      </c>
      <c r="J27" s="173" t="b">
        <v>0</v>
      </c>
      <c r="K27" s="68"/>
      <c r="L27" s="68"/>
      <c r="M27" s="68"/>
      <c r="N27" s="68"/>
      <c r="O27" s="74"/>
      <c r="P27" s="9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62" customFormat="1" ht="14.5" customHeight="1" x14ac:dyDescent="0.35">
      <c r="A28" s="289" t="s">
        <v>76</v>
      </c>
      <c r="B28" s="290"/>
      <c r="C28" s="291"/>
      <c r="D28" s="306" t="s">
        <v>77</v>
      </c>
      <c r="E28" s="307"/>
      <c r="F28" s="307"/>
      <c r="G28" s="307"/>
      <c r="H28" s="308"/>
      <c r="I28" s="170" t="s">
        <v>69</v>
      </c>
      <c r="J28" s="170" t="s">
        <v>70</v>
      </c>
      <c r="K28" s="304" t="s">
        <v>73</v>
      </c>
      <c r="L28" s="304"/>
      <c r="M28" s="304" t="s">
        <v>72</v>
      </c>
      <c r="N28" s="304"/>
      <c r="O28" s="74"/>
      <c r="P28" s="9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62" customFormat="1" ht="14.5" customHeight="1" x14ac:dyDescent="0.35">
      <c r="A29" s="292"/>
      <c r="B29" s="293"/>
      <c r="C29" s="294"/>
      <c r="D29" s="309"/>
      <c r="E29" s="310"/>
      <c r="F29" s="310"/>
      <c r="G29" s="310"/>
      <c r="H29" s="311"/>
      <c r="I29" s="169"/>
      <c r="J29" s="169"/>
      <c r="K29" s="305">
        <v>400000</v>
      </c>
      <c r="L29" s="305"/>
      <c r="M29" s="305">
        <v>400000</v>
      </c>
      <c r="N29" s="305"/>
      <c r="O29" s="74"/>
      <c r="P29" s="9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s="62" customFormat="1" ht="14.5" customHeight="1" x14ac:dyDescent="0.35">
      <c r="A30" s="295"/>
      <c r="B30" s="295"/>
      <c r="C30" s="296"/>
      <c r="D30" s="301" t="s">
        <v>75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262" t="s">
        <v>23</v>
      </c>
      <c r="P30" s="92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62" customFormat="1" ht="14.5" customHeight="1" x14ac:dyDescent="0.35">
      <c r="A31" s="297"/>
      <c r="B31" s="297"/>
      <c r="C31" s="298"/>
      <c r="D31" s="8">
        <v>44593</v>
      </c>
      <c r="E31" s="8">
        <v>44621</v>
      </c>
      <c r="F31" s="7">
        <v>44652</v>
      </c>
      <c r="G31" s="8">
        <v>44682</v>
      </c>
      <c r="H31" s="7">
        <v>44713</v>
      </c>
      <c r="I31" s="8">
        <v>44743</v>
      </c>
      <c r="J31" s="7">
        <v>44774</v>
      </c>
      <c r="K31" s="8">
        <v>44805</v>
      </c>
      <c r="L31" s="7">
        <v>44835</v>
      </c>
      <c r="M31" s="8">
        <v>44866</v>
      </c>
      <c r="N31" s="7">
        <v>44896</v>
      </c>
      <c r="O31" s="263"/>
      <c r="P31" s="92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s="62" customFormat="1" ht="14.5" customHeight="1" x14ac:dyDescent="0.35">
      <c r="A32" s="171" t="s">
        <v>71</v>
      </c>
      <c r="B32" s="172"/>
      <c r="C32" s="187">
        <f>IF(I27=TRUE,((M29-K29)/K29*-1),0)</f>
        <v>0</v>
      </c>
      <c r="D32" s="112">
        <f>IF(I27=TRUE,D24*C32,0)</f>
        <v>0</v>
      </c>
      <c r="E32" s="112">
        <f>IF(I27=TRUE,E24*C32,0)</f>
        <v>0</v>
      </c>
      <c r="F32" s="112">
        <f>IF(I27=TRUE,F24*C32,0)</f>
        <v>0</v>
      </c>
      <c r="G32" s="112">
        <f>IF(I27=TRUE,G24*C32,0)</f>
        <v>0</v>
      </c>
      <c r="H32" s="112">
        <f>IF(I27=TRUE,H24*C32,0)</f>
        <v>0</v>
      </c>
      <c r="I32" s="112">
        <f>IF(I27=TRUE,I24*C32,0)</f>
        <v>0</v>
      </c>
      <c r="J32" s="112">
        <f>IF(I27=TRUE,J24*C32,0)</f>
        <v>0</v>
      </c>
      <c r="K32" s="112">
        <f>IF(I27=TRUE,K24*C32,0)</f>
        <v>0</v>
      </c>
      <c r="L32" s="112">
        <f>IF(I27=TRUE,L24*C32,0)</f>
        <v>0</v>
      </c>
      <c r="M32" s="112">
        <f>IF(I27=TRUE,M24*C32,0)</f>
        <v>0</v>
      </c>
      <c r="N32" s="112">
        <f>IF(I27=TRUE,N24*C32,0)</f>
        <v>0</v>
      </c>
      <c r="O32" s="112">
        <f>SUM(D32:N32)</f>
        <v>0</v>
      </c>
      <c r="P32" s="9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62" customFormat="1" ht="14.5" customHeight="1" x14ac:dyDescent="0.35">
      <c r="A33" s="84" t="s">
        <v>35</v>
      </c>
      <c r="B33" s="85"/>
      <c r="C33" s="85"/>
      <c r="D33" s="87">
        <f>IF(I27=TRUE,D22-D32,0)</f>
        <v>0</v>
      </c>
      <c r="E33" s="87">
        <f>IF(I27=TRUE,E22-E32,0)</f>
        <v>0</v>
      </c>
      <c r="F33" s="87">
        <f>IF(I27=TRUE,F22-F32,0)</f>
        <v>0</v>
      </c>
      <c r="G33" s="87">
        <f>IF(I27=TRUE,G22-G32,0)</f>
        <v>0</v>
      </c>
      <c r="H33" s="87">
        <f>IF(I27=TRUE,H22-H32,0)</f>
        <v>0</v>
      </c>
      <c r="I33" s="87">
        <f>IF(I27=TRUE,I22-I32,0)</f>
        <v>0</v>
      </c>
      <c r="J33" s="87">
        <f>IF(I27=TRUE,J22-J32,0)</f>
        <v>0</v>
      </c>
      <c r="K33" s="87">
        <f>IF(I27=TRUE,K22-K32,0)</f>
        <v>0</v>
      </c>
      <c r="L33" s="87">
        <f>IF(I27=TRUE,L22-L32,0)</f>
        <v>0</v>
      </c>
      <c r="M33" s="87">
        <f>IF(I27=TRUE,M22-M32,0)</f>
        <v>0</v>
      </c>
      <c r="N33" s="87">
        <f>IF(I27=TRUE,N22-N32,0)</f>
        <v>0</v>
      </c>
      <c r="O33" s="87">
        <f>SUM(IF(D33&gt;0,D33,0)+IF(E33&gt;0,E33,0)+IF(F33&gt;0,F33,0)+IF(G33&gt;0,G33,0)+IF(H33&gt;0,H33,0)+IF(I33&gt;0,I33,0)+IF(J33&gt;0,J33,0)+IF(K33&gt;0,K33,0)+IF(L33&gt;0,L33,0)+IF(M33&gt;0,M33,0)+IF(N33&gt;0,N33,0))</f>
        <v>0</v>
      </c>
      <c r="P33" s="37">
        <f>O33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69" customFormat="1" ht="7.15" customHeight="1" x14ac:dyDescent="0.35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4"/>
      <c r="P34" s="92"/>
    </row>
    <row r="35" spans="1:33" s="69" customFormat="1" ht="14.5" customHeight="1" x14ac:dyDescent="0.35">
      <c r="A35" s="264" t="s">
        <v>9</v>
      </c>
      <c r="B35" s="40"/>
      <c r="C35" s="20"/>
      <c r="D35" s="301" t="s">
        <v>33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62" t="s">
        <v>23</v>
      </c>
      <c r="P35" s="98" t="s">
        <v>26</v>
      </c>
    </row>
    <row r="36" spans="1:33" s="69" customFormat="1" ht="14.5" customHeight="1" x14ac:dyDescent="0.35">
      <c r="A36" s="265"/>
      <c r="B36" s="41"/>
      <c r="C36" s="21"/>
      <c r="D36" s="8">
        <v>44593</v>
      </c>
      <c r="E36" s="8">
        <v>44621</v>
      </c>
      <c r="F36" s="7">
        <v>44652</v>
      </c>
      <c r="G36" s="8">
        <v>44682</v>
      </c>
      <c r="H36" s="7">
        <v>44713</v>
      </c>
      <c r="I36" s="8">
        <v>44743</v>
      </c>
      <c r="J36" s="7">
        <v>44774</v>
      </c>
      <c r="K36" s="8">
        <v>44805</v>
      </c>
      <c r="L36" s="7">
        <v>44835</v>
      </c>
      <c r="M36" s="8">
        <v>44866</v>
      </c>
      <c r="N36" s="7">
        <v>44896</v>
      </c>
      <c r="O36" s="263"/>
      <c r="P36" s="99"/>
    </row>
    <row r="37" spans="1:33" ht="14.5" customHeight="1" x14ac:dyDescent="0.35">
      <c r="A37" s="218" t="s">
        <v>15</v>
      </c>
      <c r="B37" s="219"/>
      <c r="C37" s="220"/>
      <c r="D37" s="221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30">
        <f>SUM(D37:N37)</f>
        <v>0</v>
      </c>
      <c r="P37" s="63">
        <f>SUM(D37:N37)</f>
        <v>0</v>
      </c>
    </row>
    <row r="38" spans="1:33" ht="14.5" customHeight="1" x14ac:dyDescent="0.35">
      <c r="A38" s="223" t="s">
        <v>16</v>
      </c>
      <c r="B38" s="224"/>
      <c r="C38" s="225"/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1">
        <f t="shared" ref="O38:O44" si="5">SUM(D38:N38)</f>
        <v>0</v>
      </c>
      <c r="P38" s="64">
        <f t="shared" ref="P38:P44" si="6">SUM(D38:N38)</f>
        <v>0</v>
      </c>
    </row>
    <row r="39" spans="1:33" ht="14.5" customHeight="1" x14ac:dyDescent="0.35">
      <c r="A39" s="223" t="s">
        <v>17</v>
      </c>
      <c r="B39" s="224"/>
      <c r="C39" s="225"/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31">
        <f t="shared" si="5"/>
        <v>0</v>
      </c>
      <c r="P39" s="64">
        <f t="shared" si="6"/>
        <v>0</v>
      </c>
    </row>
    <row r="40" spans="1:33" ht="14.5" customHeight="1" x14ac:dyDescent="0.35">
      <c r="A40" s="223" t="s">
        <v>18</v>
      </c>
      <c r="B40" s="224"/>
      <c r="C40" s="225"/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31">
        <f t="shared" si="5"/>
        <v>0</v>
      </c>
      <c r="P40" s="64">
        <f t="shared" si="6"/>
        <v>0</v>
      </c>
    </row>
    <row r="41" spans="1:33" ht="14.5" customHeight="1" x14ac:dyDescent="0.35">
      <c r="A41" s="223" t="s">
        <v>19</v>
      </c>
      <c r="B41" s="224"/>
      <c r="C41" s="225"/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31">
        <f t="shared" si="5"/>
        <v>0</v>
      </c>
      <c r="P41" s="64">
        <f t="shared" si="6"/>
        <v>0</v>
      </c>
    </row>
    <row r="42" spans="1:33" ht="14.5" customHeight="1" x14ac:dyDescent="0.35">
      <c r="A42" s="223" t="s">
        <v>20</v>
      </c>
      <c r="B42" s="224"/>
      <c r="C42" s="225"/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31">
        <f t="shared" si="5"/>
        <v>0</v>
      </c>
      <c r="P42" s="64">
        <f t="shared" si="6"/>
        <v>0</v>
      </c>
    </row>
    <row r="43" spans="1:33" ht="14.5" customHeight="1" x14ac:dyDescent="0.35">
      <c r="A43" s="223" t="s">
        <v>21</v>
      </c>
      <c r="B43" s="224"/>
      <c r="C43" s="225"/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31">
        <f t="shared" si="5"/>
        <v>0</v>
      </c>
      <c r="P43" s="64">
        <f t="shared" si="6"/>
        <v>0</v>
      </c>
    </row>
    <row r="44" spans="1:33" ht="14.5" customHeight="1" x14ac:dyDescent="0.35">
      <c r="A44" s="228" t="s">
        <v>22</v>
      </c>
      <c r="B44" s="229"/>
      <c r="C44" s="230"/>
      <c r="D44" s="231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32">
        <f t="shared" si="5"/>
        <v>0</v>
      </c>
      <c r="P44" s="65">
        <f t="shared" si="6"/>
        <v>0</v>
      </c>
    </row>
    <row r="45" spans="1:33" ht="14.5" customHeight="1" x14ac:dyDescent="0.35">
      <c r="A45" s="11" t="s">
        <v>81</v>
      </c>
      <c r="B45" s="43"/>
      <c r="C45" s="23" t="s">
        <v>14</v>
      </c>
      <c r="D45" s="36">
        <f>SUM(D37:D44)</f>
        <v>0</v>
      </c>
      <c r="E45" s="36">
        <f t="shared" ref="E45:N45" si="7">SUM(E37:E44)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>SUM(O37:O44)</f>
        <v>0</v>
      </c>
      <c r="P45" s="83">
        <f>SUM(D45:N45)</f>
        <v>0</v>
      </c>
      <c r="Q45" s="184"/>
    </row>
    <row r="46" spans="1:33" s="56" customFormat="1" ht="14.5" customHeight="1" x14ac:dyDescent="0.35">
      <c r="A46" s="80" t="s">
        <v>80</v>
      </c>
      <c r="B46" s="81"/>
      <c r="C46" s="86">
        <v>0.25</v>
      </c>
      <c r="D46" s="78">
        <f>D23*C46</f>
        <v>0</v>
      </c>
      <c r="E46" s="78">
        <f>E23*C46</f>
        <v>0</v>
      </c>
      <c r="F46" s="78">
        <f>F23*C46</f>
        <v>0</v>
      </c>
      <c r="G46" s="78">
        <f>G23*C46</f>
        <v>0</v>
      </c>
      <c r="H46" s="78">
        <f>H23*C46</f>
        <v>0</v>
      </c>
      <c r="I46" s="78">
        <f>I23*C46</f>
        <v>0</v>
      </c>
      <c r="J46" s="78">
        <f>J23*C46</f>
        <v>0</v>
      </c>
      <c r="K46" s="78">
        <f>K23*C46</f>
        <v>0</v>
      </c>
      <c r="L46" s="78">
        <f>L23*C46</f>
        <v>0</v>
      </c>
      <c r="M46" s="78">
        <f>M23*C46</f>
        <v>0</v>
      </c>
      <c r="N46" s="78">
        <f>N23*C46</f>
        <v>0</v>
      </c>
      <c r="O46" s="79">
        <f>SUM(D46:N46)</f>
        <v>0</v>
      </c>
      <c r="P46" s="92"/>
      <c r="Q46" s="184"/>
    </row>
    <row r="47" spans="1:33" s="197" customFormat="1" ht="14.5" customHeight="1" x14ac:dyDescent="0.35">
      <c r="A47" s="126" t="s">
        <v>44</v>
      </c>
      <c r="B47" s="127"/>
      <c r="C47" s="128">
        <v>0.75</v>
      </c>
      <c r="D47" s="129">
        <f>D46*C47</f>
        <v>0</v>
      </c>
      <c r="E47" s="129">
        <f>E46*C47</f>
        <v>0</v>
      </c>
      <c r="F47" s="129">
        <f>F46*C47</f>
        <v>0</v>
      </c>
      <c r="G47" s="129">
        <f>G46*C47</f>
        <v>0</v>
      </c>
      <c r="H47" s="129">
        <f>H46*C47</f>
        <v>0</v>
      </c>
      <c r="I47" s="129">
        <f>I46*C47</f>
        <v>0</v>
      </c>
      <c r="J47" s="129">
        <f>J46*C47</f>
        <v>0</v>
      </c>
      <c r="K47" s="129">
        <f>K46*C47</f>
        <v>0</v>
      </c>
      <c r="L47" s="129">
        <f>L46*C47</f>
        <v>0</v>
      </c>
      <c r="M47" s="129">
        <f>M46*C47</f>
        <v>0</v>
      </c>
      <c r="N47" s="129">
        <f>N46*C47</f>
        <v>0</v>
      </c>
      <c r="O47" s="129">
        <f>SUM(D47:N47)</f>
        <v>0</v>
      </c>
      <c r="P47" s="92"/>
    </row>
    <row r="48" spans="1:33" s="57" customFormat="1" ht="14.5" customHeight="1" x14ac:dyDescent="0.35">
      <c r="A48" s="206" t="s">
        <v>83</v>
      </c>
      <c r="B48" s="207"/>
      <c r="C48" s="208"/>
      <c r="D48" s="36">
        <f>D45*D17</f>
        <v>0</v>
      </c>
      <c r="E48" s="36">
        <f t="shared" ref="E48:I48" si="8">E45*E17</f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>J45*J17</f>
        <v>0</v>
      </c>
      <c r="K48" s="36">
        <f>K45*K17</f>
        <v>0</v>
      </c>
      <c r="L48" s="36">
        <f>L45*L17</f>
        <v>0</v>
      </c>
      <c r="M48" s="36">
        <f>M45*M17</f>
        <v>0</v>
      </c>
      <c r="N48" s="36">
        <f>N45*N17</f>
        <v>0</v>
      </c>
      <c r="O48" s="36">
        <f>SUM(D48:N48)</f>
        <v>0</v>
      </c>
      <c r="P48" s="92"/>
      <c r="Q48" s="184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205" customFormat="1" ht="14.5" customHeight="1" x14ac:dyDescent="0.35">
      <c r="A49" s="198" t="s">
        <v>82</v>
      </c>
      <c r="B49" s="199"/>
      <c r="C49" s="200">
        <v>0.75</v>
      </c>
      <c r="D49" s="201">
        <f>D48*C49</f>
        <v>0</v>
      </c>
      <c r="E49" s="201">
        <f>E48*C49</f>
        <v>0</v>
      </c>
      <c r="F49" s="201">
        <f>F48*C49</f>
        <v>0</v>
      </c>
      <c r="G49" s="201">
        <f>G48*C49</f>
        <v>0</v>
      </c>
      <c r="H49" s="201">
        <f>H48*C49</f>
        <v>0</v>
      </c>
      <c r="I49" s="201">
        <f>I48*C49</f>
        <v>0</v>
      </c>
      <c r="J49" s="201">
        <f>J48*C49</f>
        <v>0</v>
      </c>
      <c r="K49" s="201">
        <f>K48*C49</f>
        <v>0</v>
      </c>
      <c r="L49" s="201">
        <f>L48*C49</f>
        <v>0</v>
      </c>
      <c r="M49" s="201">
        <f>M48*C49</f>
        <v>0</v>
      </c>
      <c r="N49" s="201">
        <f>N48*C49</f>
        <v>0</v>
      </c>
      <c r="O49" s="202">
        <f t="shared" ref="O49" si="9">SUM(D49:N49)</f>
        <v>0</v>
      </c>
      <c r="P49" s="92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1:33" s="57" customFormat="1" ht="14.5" customHeight="1" x14ac:dyDescent="0.35">
      <c r="A50" s="109" t="s">
        <v>46</v>
      </c>
      <c r="B50" s="110"/>
      <c r="C50" s="113"/>
      <c r="D50" s="114">
        <f t="shared" ref="D50:I50" si="10">IF(D47&gt;D49,D49,D47)</f>
        <v>0</v>
      </c>
      <c r="E50" s="114">
        <f t="shared" si="10"/>
        <v>0</v>
      </c>
      <c r="F50" s="114">
        <f t="shared" si="10"/>
        <v>0</v>
      </c>
      <c r="G50" s="114">
        <f t="shared" si="10"/>
        <v>0</v>
      </c>
      <c r="H50" s="114">
        <f t="shared" si="10"/>
        <v>0</v>
      </c>
      <c r="I50" s="114">
        <f t="shared" si="10"/>
        <v>0</v>
      </c>
      <c r="J50" s="114">
        <f>IF(J47&gt;J49,J49,J47)</f>
        <v>0</v>
      </c>
      <c r="K50" s="114">
        <f>IF(K47&gt;K49,K49,K47)</f>
        <v>0</v>
      </c>
      <c r="L50" s="114">
        <f t="shared" ref="L50:N50" si="11">IF(L47&gt;L49,L49,L47)</f>
        <v>0</v>
      </c>
      <c r="M50" s="114">
        <f t="shared" si="11"/>
        <v>0</v>
      </c>
      <c r="N50" s="114">
        <f t="shared" si="11"/>
        <v>0</v>
      </c>
      <c r="O50" s="114">
        <f>SUM(D50:N50)</f>
        <v>0</v>
      </c>
      <c r="P50" s="92"/>
      <c r="Q50" s="184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57" customFormat="1" ht="14.5" customHeight="1" x14ac:dyDescent="0.35">
      <c r="A51" s="84" t="s">
        <v>35</v>
      </c>
      <c r="B51" s="85"/>
      <c r="C51" s="85"/>
      <c r="D51" s="87">
        <f>D45-D50</f>
        <v>0</v>
      </c>
      <c r="E51" s="87">
        <f t="shared" ref="E51:I51" si="12">E45-E50</f>
        <v>0</v>
      </c>
      <c r="F51" s="87">
        <f t="shared" si="12"/>
        <v>0</v>
      </c>
      <c r="G51" s="87">
        <f t="shared" si="12"/>
        <v>0</v>
      </c>
      <c r="H51" s="87">
        <f t="shared" si="12"/>
        <v>0</v>
      </c>
      <c r="I51" s="87">
        <f t="shared" si="12"/>
        <v>0</v>
      </c>
      <c r="J51" s="87">
        <f>J45-J50</f>
        <v>0</v>
      </c>
      <c r="K51" s="87">
        <f>K45-K50</f>
        <v>0</v>
      </c>
      <c r="L51" s="87">
        <f t="shared" ref="L51:N51" si="13">L45-L50</f>
        <v>0</v>
      </c>
      <c r="M51" s="87">
        <f>M45-M50</f>
        <v>0</v>
      </c>
      <c r="N51" s="87">
        <f t="shared" si="13"/>
        <v>0</v>
      </c>
      <c r="O51" s="87">
        <f>SUM(IF(D51&gt;0,D51,0)+IF(E51&gt;0,E51,0)+IF(F51&gt;0,F51,0)+IF(G51&gt;0,G51,0)+IF(H51&gt;0,H51,0)+IF(I51&gt;0,I51,0)+IF(J51&gt;0,J51,0)+IF(K51&gt;0,K51,0)+IF(L51&gt;0,L51,0)+IF(M51&gt;0,M51,0)+IF(N51&gt;0,N51,0))</f>
        <v>0</v>
      </c>
      <c r="P51" s="37">
        <f>O45-O50</f>
        <v>0</v>
      </c>
      <c r="Q51" s="184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57" customFormat="1" ht="7.1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3"/>
      <c r="P52" s="9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57" customFormat="1" ht="14.5" customHeight="1" thickBot="1" x14ac:dyDescent="0.4">
      <c r="A53" s="119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2">
        <f>O22+O45</f>
        <v>0</v>
      </c>
      <c r="P53" s="124">
        <f>SUM(D22:N22)+SUM(D45:N45)</f>
        <v>0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57" customFormat="1" ht="14.5" customHeight="1" thickBot="1" x14ac:dyDescent="0.4">
      <c r="A54" s="115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6"/>
      <c r="O54" s="118">
        <f>IF(I27=TRUE,O50+O32,O24+O50)</f>
        <v>0</v>
      </c>
      <c r="P54" s="125">
        <f>IF(I27=TRUE,SUM(D50:N50)+SUM(D32:N32),SUM(D24:N24)+SUM(D50:N50))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57" customFormat="1" ht="14.5" customHeight="1" x14ac:dyDescent="0.35">
      <c r="A55" s="94" t="s">
        <v>36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23">
        <f>IF(I27=TRUE,IF(O51&lt;0,O33,O33+O51),IF(O51&lt;0,O25,O25+O51))</f>
        <v>0</v>
      </c>
      <c r="P55" s="24">
        <f>O53-O54</f>
        <v>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57" customForma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6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57" customForma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59"/>
      <c r="P57" s="159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57" customForma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08"/>
      <c r="P58" s="159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57" customForma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</sheetData>
  <sheetProtection algorithmName="SHA-512" hashValue="wMh3gKud13NbEoKFaiImlI/OyBod4Qirweru99SLEdPHBD9PRlAPv9bsvjQ8v5/IyJ8ogJQ8CRNkxyI/B+m58Q==" saltValue="63xcfx3muUAD3aa64Z2ilw==" spinCount="100000" sheet="1" objects="1" scenarios="1" selectLockedCells="1"/>
  <mergeCells count="26">
    <mergeCell ref="A30:C31"/>
    <mergeCell ref="D30:N30"/>
    <mergeCell ref="O30:O31"/>
    <mergeCell ref="A35:A36"/>
    <mergeCell ref="D35:N35"/>
    <mergeCell ref="O35:O36"/>
    <mergeCell ref="A28:C29"/>
    <mergeCell ref="D28:H29"/>
    <mergeCell ref="K28:L28"/>
    <mergeCell ref="M28:N28"/>
    <mergeCell ref="K29:L29"/>
    <mergeCell ref="M29:N29"/>
    <mergeCell ref="A12:C13"/>
    <mergeCell ref="D12:N12"/>
    <mergeCell ref="O12:O13"/>
    <mergeCell ref="P12:P13"/>
    <mergeCell ref="A19:A20"/>
    <mergeCell ref="D19:N19"/>
    <mergeCell ref="O19:O20"/>
    <mergeCell ref="B7:C7"/>
    <mergeCell ref="H7:K7"/>
    <mergeCell ref="B4:C4"/>
    <mergeCell ref="B5:C5"/>
    <mergeCell ref="H5:K5"/>
    <mergeCell ref="B6:C6"/>
    <mergeCell ref="H6:K6"/>
  </mergeCells>
  <conditionalFormatting sqref="D25:N25">
    <cfRule type="cellIs" dxfId="49" priority="24" operator="lessThanOrEqual">
      <formula>0</formula>
    </cfRule>
    <cfRule type="cellIs" dxfId="48" priority="25" operator="greaterThan">
      <formula>0</formula>
    </cfRule>
  </conditionalFormatting>
  <conditionalFormatting sqref="D33:N33">
    <cfRule type="cellIs" dxfId="47" priority="18" operator="lessThanOrEqual">
      <formula>0</formula>
    </cfRule>
    <cfRule type="cellIs" dxfId="46" priority="19" operator="greaterThan">
      <formula>0</formula>
    </cfRule>
  </conditionalFormatting>
  <conditionalFormatting sqref="O25">
    <cfRule type="cellIs" dxfId="45" priority="16" operator="lessThanOrEqual">
      <formula>0</formula>
    </cfRule>
    <cfRule type="cellIs" dxfId="44" priority="17" operator="greaterThan">
      <formula>0</formula>
    </cfRule>
  </conditionalFormatting>
  <conditionalFormatting sqref="O33">
    <cfRule type="cellIs" dxfId="43" priority="14" operator="lessThanOrEqual">
      <formula>0</formula>
    </cfRule>
    <cfRule type="cellIs" dxfId="42" priority="15" operator="greaterThan">
      <formula>0</formula>
    </cfRule>
  </conditionalFormatting>
  <conditionalFormatting sqref="D51:O51">
    <cfRule type="cellIs" dxfId="41" priority="12" operator="lessThanOrEqual">
      <formula>0</formula>
    </cfRule>
    <cfRule type="cellIs" dxfId="40" priority="13" operator="greaterThan">
      <formula>0</formula>
    </cfRule>
  </conditionalFormatting>
  <conditionalFormatting sqref="D15">
    <cfRule type="cellIs" dxfId="39" priority="11" operator="greaterThan">
      <formula>$D$14</formula>
    </cfRule>
  </conditionalFormatting>
  <conditionalFormatting sqref="E15">
    <cfRule type="cellIs" dxfId="38" priority="10" operator="greaterThan">
      <formula>$E$14</formula>
    </cfRule>
  </conditionalFormatting>
  <conditionalFormatting sqref="F15">
    <cfRule type="cellIs" dxfId="37" priority="9" operator="greaterThan">
      <formula>$F$14</formula>
    </cfRule>
  </conditionalFormatting>
  <conditionalFormatting sqref="G15">
    <cfRule type="cellIs" dxfId="36" priority="8" operator="greaterThan">
      <formula>$G$14</formula>
    </cfRule>
  </conditionalFormatting>
  <conditionalFormatting sqref="H15">
    <cfRule type="cellIs" dxfId="35" priority="7" operator="greaterThan">
      <formula>$H$14</formula>
    </cfRule>
  </conditionalFormatting>
  <conditionalFormatting sqref="I15">
    <cfRule type="cellIs" dxfId="34" priority="6" operator="greaterThan">
      <formula>$I$14</formula>
    </cfRule>
  </conditionalFormatting>
  <conditionalFormatting sqref="J15">
    <cfRule type="cellIs" dxfId="33" priority="5" operator="greaterThan">
      <formula>$J$14</formula>
    </cfRule>
  </conditionalFormatting>
  <conditionalFormatting sqref="K15">
    <cfRule type="cellIs" dxfId="32" priority="4" operator="greaterThan">
      <formula>$K$14</formula>
    </cfRule>
  </conditionalFormatting>
  <conditionalFormatting sqref="L15">
    <cfRule type="cellIs" dxfId="31" priority="3" operator="greaterThan">
      <formula>$L$14</formula>
    </cfRule>
  </conditionalFormatting>
  <conditionalFormatting sqref="M15">
    <cfRule type="cellIs" dxfId="30" priority="2" operator="greaterThan">
      <formula>$M$14</formula>
    </cfRule>
  </conditionalFormatting>
  <conditionalFormatting sqref="N15">
    <cfRule type="cellIs" dxfId="29" priority="1" operator="greaterThan">
      <formula>$N$14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locked="0" defaultSize="0" autoFill="0" autoLine="0" autoPict="0">
                <anchor moveWithCells="1">
                  <from>
                    <xdr:col>8</xdr:col>
                    <xdr:colOff>552450</xdr:colOff>
                    <xdr:row>3</xdr:row>
                    <xdr:rowOff>0</xdr:rowOff>
                  </from>
                  <to>
                    <xdr:col>8</xdr:col>
                    <xdr:colOff>736600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8" name="Check Box 19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9" name="Check Box 20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10" name="Check Box 21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11" name="Check Box 22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12" name="Check Box 2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13" name="Check Box 2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14" name="Check Box 25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15" name="Check Box 26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71F8CFF3-5676-4FCA-942D-CF66289F02D0}">
            <xm:f>NOT(ISERROR(SEARCH(TRUE,I27)))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60BEB756-A09B-483A-B3B9-1DEC7E42F116}">
            <xm:f>NOT(ISERROR(SEARCH(FALSE,I27)))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0" operator="containsText" id="{9D38EF5F-0D05-4A0D-BC92-01FE97E97410}">
            <xm:f>NOT(ISERROR(SEARCH(TRUE,J27)))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A4B6FD55-52E6-45FF-B050-C78C794C54DC}">
            <xm:f>NOT(ISERROR(SEARCH(FALSE,J27)))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796875" defaultRowHeight="14.5" x14ac:dyDescent="0.35"/>
  <cols>
    <col min="1" max="2" width="29.26953125" style="53" customWidth="1"/>
    <col min="3" max="3" width="10.26953125" style="53" customWidth="1"/>
    <col min="4" max="10" width="12.1796875" style="53" customWidth="1"/>
    <col min="11" max="11" width="12.54296875" style="53" bestFit="1" customWidth="1"/>
    <col min="12" max="14" width="12.1796875" style="53" customWidth="1"/>
    <col min="15" max="15" width="17.81640625" style="53" customWidth="1"/>
    <col min="16" max="16" width="11.54296875" style="159" customWidth="1"/>
    <col min="17" max="33" width="18.1796875" style="56"/>
    <col min="34" max="16384" width="18.1796875" style="53"/>
  </cols>
  <sheetData>
    <row r="1" spans="1:33" ht="30" x14ac:dyDescent="0.6">
      <c r="A1" s="177" t="s">
        <v>60</v>
      </c>
      <c r="B1" s="177"/>
      <c r="C1" s="253" t="s">
        <v>0</v>
      </c>
    </row>
    <row r="2" spans="1:33" ht="14.5" customHeight="1" x14ac:dyDescent="0.35"/>
    <row r="3" spans="1:33" ht="14.5" customHeight="1" x14ac:dyDescent="0.35">
      <c r="A3" s="142" t="s">
        <v>61</v>
      </c>
      <c r="B3" s="143"/>
      <c r="C3" s="144"/>
      <c r="D3" s="142" t="s">
        <v>62</v>
      </c>
      <c r="E3" s="143"/>
      <c r="F3" s="143"/>
      <c r="G3" s="143"/>
      <c r="H3" s="143"/>
      <c r="I3" s="143"/>
      <c r="J3" s="143"/>
      <c r="K3" s="146"/>
      <c r="L3" s="145"/>
    </row>
    <row r="4" spans="1:33" x14ac:dyDescent="0.35">
      <c r="A4" s="1" t="s">
        <v>78</v>
      </c>
      <c r="B4" s="283"/>
      <c r="C4" s="284"/>
      <c r="D4" s="1" t="s">
        <v>66</v>
      </c>
      <c r="E4" s="26"/>
      <c r="F4" s="26"/>
      <c r="G4" s="165"/>
      <c r="H4" s="156" t="s">
        <v>67</v>
      </c>
      <c r="I4" s="165"/>
      <c r="J4" s="54"/>
      <c r="K4" s="155"/>
      <c r="L4" s="28"/>
    </row>
    <row r="5" spans="1:33" x14ac:dyDescent="0.35">
      <c r="A5" s="147" t="s">
        <v>4</v>
      </c>
      <c r="B5" s="285"/>
      <c r="C5" s="286"/>
      <c r="D5" s="147" t="s">
        <v>65</v>
      </c>
      <c r="E5" s="149"/>
      <c r="F5" s="149"/>
      <c r="G5" s="149"/>
      <c r="H5" s="277"/>
      <c r="I5" s="278"/>
      <c r="J5" s="278"/>
      <c r="K5" s="279"/>
      <c r="L5" s="28"/>
    </row>
    <row r="6" spans="1:33" x14ac:dyDescent="0.35">
      <c r="A6" s="147" t="s">
        <v>5</v>
      </c>
      <c r="B6" s="285"/>
      <c r="C6" s="286"/>
      <c r="D6" s="147" t="s">
        <v>64</v>
      </c>
      <c r="E6" s="149"/>
      <c r="F6" s="149"/>
      <c r="G6" s="149"/>
      <c r="H6" s="277"/>
      <c r="I6" s="278"/>
      <c r="J6" s="278"/>
      <c r="K6" s="279"/>
      <c r="L6" s="28"/>
    </row>
    <row r="7" spans="1:33" x14ac:dyDescent="0.35">
      <c r="A7" s="148" t="s">
        <v>6</v>
      </c>
      <c r="B7" s="287"/>
      <c r="C7" s="288"/>
      <c r="D7" s="148" t="s">
        <v>63</v>
      </c>
      <c r="E7" s="150"/>
      <c r="F7" s="150"/>
      <c r="G7" s="150"/>
      <c r="H7" s="280"/>
      <c r="I7" s="281"/>
      <c r="J7" s="281"/>
      <c r="K7" s="282"/>
      <c r="L7" s="28"/>
      <c r="M7" s="28"/>
      <c r="N7" s="28"/>
    </row>
    <row r="8" spans="1:33" ht="7.15" customHeight="1" x14ac:dyDescent="0.35">
      <c r="A8" s="14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6"/>
    </row>
    <row r="9" spans="1:33" ht="14.5" customHeight="1" x14ac:dyDescent="0.35">
      <c r="A9" s="33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70"/>
      <c r="N9" s="71" t="s">
        <v>28</v>
      </c>
      <c r="O9" s="151" t="s">
        <v>39</v>
      </c>
      <c r="P9" s="152" t="s">
        <v>26</v>
      </c>
    </row>
    <row r="10" spans="1:33" ht="14.5" customHeight="1" x14ac:dyDescent="0.35">
      <c r="A10" s="34" t="s">
        <v>8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3"/>
      <c r="P10" s="154"/>
    </row>
    <row r="11" spans="1:33" s="57" customFormat="1" ht="7.15" customHeight="1" x14ac:dyDescent="0.3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72"/>
      <c r="P11" s="9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57" customFormat="1" ht="14.5" customHeight="1" x14ac:dyDescent="0.35">
      <c r="A12" s="267" t="s">
        <v>25</v>
      </c>
      <c r="B12" s="268"/>
      <c r="C12" s="268"/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3"/>
      <c r="O12" s="262" t="s">
        <v>38</v>
      </c>
      <c r="P12" s="299" t="s">
        <v>26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57" customFormat="1" ht="14.5" customHeight="1" x14ac:dyDescent="0.35">
      <c r="A13" s="269"/>
      <c r="B13" s="270"/>
      <c r="C13" s="270"/>
      <c r="D13" s="8">
        <v>44593</v>
      </c>
      <c r="E13" s="8">
        <v>44621</v>
      </c>
      <c r="F13" s="8">
        <v>44652</v>
      </c>
      <c r="G13" s="8">
        <v>44682</v>
      </c>
      <c r="H13" s="8">
        <v>44713</v>
      </c>
      <c r="I13" s="8">
        <v>44743</v>
      </c>
      <c r="J13" s="8">
        <v>44774</v>
      </c>
      <c r="K13" s="8">
        <v>44805</v>
      </c>
      <c r="L13" s="8">
        <v>44835</v>
      </c>
      <c r="M13" s="8">
        <v>44866</v>
      </c>
      <c r="N13" s="8">
        <v>44896</v>
      </c>
      <c r="O13" s="263"/>
      <c r="P13" s="30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57" customFormat="1" ht="14.5" customHeight="1" x14ac:dyDescent="0.35">
      <c r="A14" s="1" t="s">
        <v>7</v>
      </c>
      <c r="B14" s="26"/>
      <c r="C14" s="75"/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9">
        <f>AVERAGE(D14:N14)</f>
        <v>0</v>
      </c>
      <c r="P14" s="190">
        <f>SUM(D14:N14)</f>
        <v>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57" customFormat="1" ht="14.5" customHeight="1" x14ac:dyDescent="0.35">
      <c r="A15" s="22" t="s">
        <v>10</v>
      </c>
      <c r="B15" s="27"/>
      <c r="C15" s="76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2">
        <f>AVERAGE(D15:N15)</f>
        <v>0</v>
      </c>
      <c r="P15" s="193">
        <f>SUM(D15:N15)</f>
        <v>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59" customFormat="1" ht="14.5" customHeight="1" x14ac:dyDescent="0.35">
      <c r="A16" s="25" t="s">
        <v>27</v>
      </c>
      <c r="B16" s="39"/>
      <c r="C16" s="77"/>
      <c r="D16" s="194">
        <f>D14-D15</f>
        <v>0</v>
      </c>
      <c r="E16" s="194">
        <f t="shared" ref="E16:N16" si="0">E14-E15</f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4">
        <f t="shared" si="0"/>
        <v>0</v>
      </c>
      <c r="J16" s="194">
        <f t="shared" si="0"/>
        <v>0</v>
      </c>
      <c r="K16" s="194">
        <f t="shared" si="0"/>
        <v>0</v>
      </c>
      <c r="L16" s="194">
        <f t="shared" si="0"/>
        <v>0</v>
      </c>
      <c r="M16" s="194">
        <f t="shared" si="0"/>
        <v>0</v>
      </c>
      <c r="N16" s="194">
        <f t="shared" si="0"/>
        <v>0</v>
      </c>
      <c r="O16" s="195">
        <f>AVERAGE(D16:N16)</f>
        <v>0</v>
      </c>
      <c r="P16" s="196">
        <f>SUM(D16:N16)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57" customFormat="1" ht="14.5" customHeight="1" x14ac:dyDescent="0.35">
      <c r="A17" s="50" t="s">
        <v>11</v>
      </c>
      <c r="B17" s="51"/>
      <c r="C17" s="60"/>
      <c r="D17" s="185">
        <f>IF(D14,D15/D14,0)</f>
        <v>0</v>
      </c>
      <c r="E17" s="185">
        <f t="shared" ref="E17:N17" si="1">IF(E14,E15/E14,0)</f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  <c r="L17" s="185">
        <f t="shared" si="1"/>
        <v>0</v>
      </c>
      <c r="M17" s="185">
        <f t="shared" si="1"/>
        <v>0</v>
      </c>
      <c r="N17" s="185">
        <f t="shared" si="1"/>
        <v>0</v>
      </c>
      <c r="O17" s="185">
        <f>IF(O14,O15/O14,0)</f>
        <v>0</v>
      </c>
      <c r="P17" s="186">
        <f>IF(P14,P15/P14,0)</f>
        <v>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7" customFormat="1" ht="7.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3"/>
      <c r="P18" s="9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5" customHeight="1" x14ac:dyDescent="0.35">
      <c r="A19" s="264" t="s">
        <v>9</v>
      </c>
      <c r="B19" s="40"/>
      <c r="C19" s="20"/>
      <c r="D19" s="301" t="s">
        <v>33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62" t="s">
        <v>23</v>
      </c>
      <c r="P19" s="92"/>
    </row>
    <row r="20" spans="1:33" ht="14.5" customHeight="1" x14ac:dyDescent="0.35">
      <c r="A20" s="265"/>
      <c r="B20" s="41"/>
      <c r="C20" s="21"/>
      <c r="D20" s="8">
        <v>44593</v>
      </c>
      <c r="E20" s="8">
        <v>44621</v>
      </c>
      <c r="F20" s="7">
        <v>44652</v>
      </c>
      <c r="G20" s="8">
        <v>44682</v>
      </c>
      <c r="H20" s="7">
        <v>44713</v>
      </c>
      <c r="I20" s="8">
        <v>44743</v>
      </c>
      <c r="J20" s="7">
        <v>44774</v>
      </c>
      <c r="K20" s="8">
        <v>44805</v>
      </c>
      <c r="L20" s="7">
        <v>44835</v>
      </c>
      <c r="M20" s="8">
        <v>44866</v>
      </c>
      <c r="N20" s="7">
        <v>44896</v>
      </c>
      <c r="O20" s="263"/>
      <c r="P20" s="92"/>
    </row>
    <row r="21" spans="1:33" ht="14.5" customHeight="1" x14ac:dyDescent="0.35">
      <c r="A21" s="9" t="s">
        <v>13</v>
      </c>
      <c r="B21" s="42"/>
      <c r="C21" s="10"/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9">
        <f>SUM(D21:N21)</f>
        <v>0</v>
      </c>
      <c r="P21" s="92"/>
    </row>
    <row r="22" spans="1:33" ht="14.5" customHeight="1" x14ac:dyDescent="0.35">
      <c r="A22" s="47"/>
      <c r="B22" s="48"/>
      <c r="C22" s="49" t="s">
        <v>14</v>
      </c>
      <c r="D22" s="5">
        <f>D21</f>
        <v>0</v>
      </c>
      <c r="E22" s="6">
        <f t="shared" ref="E22:N22" si="2">E21</f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5">
        <f>SUM(D22:N22)</f>
        <v>0</v>
      </c>
      <c r="P22" s="92"/>
    </row>
    <row r="23" spans="1:33" s="61" customFormat="1" ht="14.5" customHeight="1" x14ac:dyDescent="0.35">
      <c r="A23" s="80" t="s">
        <v>31</v>
      </c>
      <c r="B23" s="81"/>
      <c r="C23" s="82" t="s">
        <v>32</v>
      </c>
      <c r="D23" s="78">
        <f t="shared" ref="D23:N23" si="3">D22*D17</f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9">
        <f>SUM(D23:N23)</f>
        <v>0</v>
      </c>
      <c r="P23" s="9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2" customFormat="1" ht="14.5" customHeight="1" x14ac:dyDescent="0.35">
      <c r="A24" s="109" t="s">
        <v>46</v>
      </c>
      <c r="B24" s="110"/>
      <c r="C24" s="111">
        <v>0.75</v>
      </c>
      <c r="D24" s="112">
        <f>D23*C24</f>
        <v>0</v>
      </c>
      <c r="E24" s="112">
        <f>E23*C24</f>
        <v>0</v>
      </c>
      <c r="F24" s="112">
        <f>F23*C24</f>
        <v>0</v>
      </c>
      <c r="G24" s="112">
        <f>G23*C24</f>
        <v>0</v>
      </c>
      <c r="H24" s="112">
        <f>H23*C24</f>
        <v>0</v>
      </c>
      <c r="I24" s="112">
        <f>I23*C24</f>
        <v>0</v>
      </c>
      <c r="J24" s="112">
        <f>J23*C24</f>
        <v>0</v>
      </c>
      <c r="K24" s="112">
        <f>K23*C24</f>
        <v>0</v>
      </c>
      <c r="L24" s="112">
        <f>L23*C24</f>
        <v>0</v>
      </c>
      <c r="M24" s="112">
        <f>M23*C24</f>
        <v>0</v>
      </c>
      <c r="N24" s="112">
        <f>N23*C24</f>
        <v>0</v>
      </c>
      <c r="O24" s="112">
        <f>IF(I27=FALSE,SUM(D24:N24),0)</f>
        <v>0</v>
      </c>
      <c r="P24" s="9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s="62" customFormat="1" ht="14.5" customHeight="1" x14ac:dyDescent="0.35">
      <c r="A25" s="84" t="s">
        <v>35</v>
      </c>
      <c r="B25" s="85"/>
      <c r="C25" s="85"/>
      <c r="D25" s="87">
        <f>D22-D24</f>
        <v>0</v>
      </c>
      <c r="E25" s="87">
        <f>E22-E24</f>
        <v>0</v>
      </c>
      <c r="F25" s="87">
        <f t="shared" ref="F25:M25" si="4">F22-F24</f>
        <v>0</v>
      </c>
      <c r="G25" s="87">
        <f t="shared" si="4"/>
        <v>0</v>
      </c>
      <c r="H25" s="87">
        <f t="shared" si="4"/>
        <v>0</v>
      </c>
      <c r="I25" s="87">
        <f t="shared" si="4"/>
        <v>0</v>
      </c>
      <c r="J25" s="87">
        <f>J22-J24</f>
        <v>0</v>
      </c>
      <c r="K25" s="87">
        <f t="shared" si="4"/>
        <v>0</v>
      </c>
      <c r="L25" s="87">
        <f t="shared" si="4"/>
        <v>0</v>
      </c>
      <c r="M25" s="87">
        <f t="shared" si="4"/>
        <v>0</v>
      </c>
      <c r="N25" s="87">
        <f>N22-N24</f>
        <v>0</v>
      </c>
      <c r="O25" s="87">
        <f>(IF(I27=FALSE,SUM(IF(D25&gt;0,D25,0)+IF(E25&gt;0,E25,0)+IF(F25&gt;0,F25,0)+IF(G25&gt;0,G25,0)+IF(H25&gt;0,H25,0)+IF(I25&gt;0,I25,0)+IF(J25&gt;0,J25,0)+IF(K25&gt;0,K25,0)+IF(L25&gt;0,L25,0)+IF(M25&gt;0,M25,0)+IF(N25&gt;0,N25,0)),0))</f>
        <v>0</v>
      </c>
      <c r="P25" s="37">
        <f>IF(I27=FALSE,O22-O24,0)</f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62" customFormat="1" ht="7.15" customHeight="1" x14ac:dyDescent="0.35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4"/>
      <c r="P26" s="9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62" customFormat="1" ht="14.5" hidden="1" customHeight="1" x14ac:dyDescent="0.35">
      <c r="A27" s="66"/>
      <c r="B27" s="66"/>
      <c r="C27" s="67"/>
      <c r="D27" s="168"/>
      <c r="E27" s="168"/>
      <c r="F27" s="168"/>
      <c r="G27" s="168"/>
      <c r="H27" s="168"/>
      <c r="I27" s="173" t="b">
        <v>0</v>
      </c>
      <c r="J27" s="173" t="b">
        <v>0</v>
      </c>
      <c r="K27" s="68"/>
      <c r="L27" s="68"/>
      <c r="M27" s="68"/>
      <c r="N27" s="68"/>
      <c r="O27" s="74"/>
      <c r="P27" s="9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62" customFormat="1" ht="14.5" customHeight="1" x14ac:dyDescent="0.35">
      <c r="A28" s="289" t="s">
        <v>76</v>
      </c>
      <c r="B28" s="290"/>
      <c r="C28" s="291"/>
      <c r="D28" s="306" t="s">
        <v>77</v>
      </c>
      <c r="E28" s="307"/>
      <c r="F28" s="307"/>
      <c r="G28" s="307"/>
      <c r="H28" s="308"/>
      <c r="I28" s="170" t="s">
        <v>69</v>
      </c>
      <c r="J28" s="170" t="s">
        <v>70</v>
      </c>
      <c r="K28" s="304" t="s">
        <v>73</v>
      </c>
      <c r="L28" s="304"/>
      <c r="M28" s="304" t="s">
        <v>72</v>
      </c>
      <c r="N28" s="304"/>
      <c r="O28" s="74"/>
      <c r="P28" s="9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62" customFormat="1" ht="14.5" customHeight="1" x14ac:dyDescent="0.35">
      <c r="A29" s="292"/>
      <c r="B29" s="293"/>
      <c r="C29" s="294"/>
      <c r="D29" s="309"/>
      <c r="E29" s="310"/>
      <c r="F29" s="310"/>
      <c r="G29" s="310"/>
      <c r="H29" s="311"/>
      <c r="I29" s="169"/>
      <c r="J29" s="169"/>
      <c r="K29" s="305">
        <v>400000</v>
      </c>
      <c r="L29" s="305"/>
      <c r="M29" s="305">
        <v>400000</v>
      </c>
      <c r="N29" s="305"/>
      <c r="O29" s="74"/>
      <c r="P29" s="9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s="62" customFormat="1" ht="14.5" customHeight="1" x14ac:dyDescent="0.35">
      <c r="A30" s="295"/>
      <c r="B30" s="295"/>
      <c r="C30" s="296"/>
      <c r="D30" s="301" t="s">
        <v>75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262" t="s">
        <v>23</v>
      </c>
      <c r="P30" s="92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62" customFormat="1" ht="14.5" customHeight="1" x14ac:dyDescent="0.35">
      <c r="A31" s="297"/>
      <c r="B31" s="297"/>
      <c r="C31" s="298"/>
      <c r="D31" s="8">
        <v>44593</v>
      </c>
      <c r="E31" s="8">
        <v>44621</v>
      </c>
      <c r="F31" s="7">
        <v>44652</v>
      </c>
      <c r="G31" s="8">
        <v>44682</v>
      </c>
      <c r="H31" s="7">
        <v>44713</v>
      </c>
      <c r="I31" s="8">
        <v>44743</v>
      </c>
      <c r="J31" s="7">
        <v>44774</v>
      </c>
      <c r="K31" s="8">
        <v>44805</v>
      </c>
      <c r="L31" s="7">
        <v>44835</v>
      </c>
      <c r="M31" s="8">
        <v>44866</v>
      </c>
      <c r="N31" s="7">
        <v>44896</v>
      </c>
      <c r="O31" s="263"/>
      <c r="P31" s="92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s="62" customFormat="1" ht="14.5" customHeight="1" x14ac:dyDescent="0.35">
      <c r="A32" s="171" t="s">
        <v>71</v>
      </c>
      <c r="B32" s="172"/>
      <c r="C32" s="187">
        <f>IF(I27=TRUE,((M29-K29)/K29*-1),0)</f>
        <v>0</v>
      </c>
      <c r="D32" s="112">
        <f>IF(I27=TRUE,D24*C32,0)</f>
        <v>0</v>
      </c>
      <c r="E32" s="112">
        <f>IF(I27=TRUE,E24*C32,0)</f>
        <v>0</v>
      </c>
      <c r="F32" s="112">
        <f>IF(I27=TRUE,F24*C32,0)</f>
        <v>0</v>
      </c>
      <c r="G32" s="112">
        <f>IF(I27=TRUE,G24*C32,0)</f>
        <v>0</v>
      </c>
      <c r="H32" s="112">
        <f>IF(I27=TRUE,H24*C32,0)</f>
        <v>0</v>
      </c>
      <c r="I32" s="112">
        <f>IF(I27=TRUE,I24*C32,0)</f>
        <v>0</v>
      </c>
      <c r="J32" s="112">
        <f>IF(I27=TRUE,J24*C32,0)</f>
        <v>0</v>
      </c>
      <c r="K32" s="112">
        <f>IF(I27=TRUE,K24*C32,0)</f>
        <v>0</v>
      </c>
      <c r="L32" s="112">
        <f>IF(I27=TRUE,L24*C32,0)</f>
        <v>0</v>
      </c>
      <c r="M32" s="112">
        <f>IF(I27=TRUE,M24*C32,0)</f>
        <v>0</v>
      </c>
      <c r="N32" s="112">
        <f>IF(I27=TRUE,N24*C32,0)</f>
        <v>0</v>
      </c>
      <c r="O32" s="112">
        <f>SUM(D32:N32)</f>
        <v>0</v>
      </c>
      <c r="P32" s="9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62" customFormat="1" ht="14.5" customHeight="1" x14ac:dyDescent="0.35">
      <c r="A33" s="84" t="s">
        <v>35</v>
      </c>
      <c r="B33" s="85"/>
      <c r="C33" s="85"/>
      <c r="D33" s="87">
        <f>IF(I27=TRUE,D22-D32,0)</f>
        <v>0</v>
      </c>
      <c r="E33" s="87">
        <f>IF(I27=TRUE,E22-E32,0)</f>
        <v>0</v>
      </c>
      <c r="F33" s="87">
        <f>IF(I27=TRUE,F22-F32,0)</f>
        <v>0</v>
      </c>
      <c r="G33" s="87">
        <f>IF(I27=TRUE,G22-G32,0)</f>
        <v>0</v>
      </c>
      <c r="H33" s="87">
        <f>IF(I27=TRUE,H22-H32,0)</f>
        <v>0</v>
      </c>
      <c r="I33" s="87">
        <f>IF(I27=TRUE,I22-I32,0)</f>
        <v>0</v>
      </c>
      <c r="J33" s="87">
        <f>IF(I27=TRUE,J22-J32,0)</f>
        <v>0</v>
      </c>
      <c r="K33" s="87">
        <f>IF(I27=TRUE,K22-K32,0)</f>
        <v>0</v>
      </c>
      <c r="L33" s="87">
        <f>IF(I27=TRUE,L22-L32,0)</f>
        <v>0</v>
      </c>
      <c r="M33" s="87">
        <f>IF(I27=TRUE,M22-M32,0)</f>
        <v>0</v>
      </c>
      <c r="N33" s="87">
        <f>IF(I27=TRUE,N22-N32,0)</f>
        <v>0</v>
      </c>
      <c r="O33" s="87">
        <f>SUM(IF(D33&gt;0,D33,0)+IF(E33&gt;0,E33,0)+IF(F33&gt;0,F33,0)+IF(G33&gt;0,G33,0)+IF(H33&gt;0,H33,0)+IF(I33&gt;0,I33,0)+IF(J33&gt;0,J33,0)+IF(K33&gt;0,K33,0)+IF(L33&gt;0,L33,0)+IF(M33&gt;0,M33,0)+IF(N33&gt;0,N33,0))</f>
        <v>0</v>
      </c>
      <c r="P33" s="37">
        <f>O33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69" customFormat="1" ht="7.15" customHeight="1" x14ac:dyDescent="0.35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4"/>
      <c r="P34" s="92"/>
    </row>
    <row r="35" spans="1:33" s="69" customFormat="1" ht="14.5" customHeight="1" x14ac:dyDescent="0.35">
      <c r="A35" s="264" t="s">
        <v>9</v>
      </c>
      <c r="B35" s="40"/>
      <c r="C35" s="20"/>
      <c r="D35" s="301" t="s">
        <v>33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62" t="s">
        <v>23</v>
      </c>
      <c r="P35" s="98" t="s">
        <v>26</v>
      </c>
    </row>
    <row r="36" spans="1:33" s="69" customFormat="1" ht="14.5" customHeight="1" x14ac:dyDescent="0.35">
      <c r="A36" s="265"/>
      <c r="B36" s="41"/>
      <c r="C36" s="21"/>
      <c r="D36" s="8">
        <v>44593</v>
      </c>
      <c r="E36" s="8">
        <v>44621</v>
      </c>
      <c r="F36" s="7">
        <v>44652</v>
      </c>
      <c r="G36" s="8">
        <v>44682</v>
      </c>
      <c r="H36" s="7">
        <v>44713</v>
      </c>
      <c r="I36" s="8">
        <v>44743</v>
      </c>
      <c r="J36" s="7">
        <v>44774</v>
      </c>
      <c r="K36" s="8">
        <v>44805</v>
      </c>
      <c r="L36" s="7">
        <v>44835</v>
      </c>
      <c r="M36" s="8">
        <v>44866</v>
      </c>
      <c r="N36" s="7">
        <v>44896</v>
      </c>
      <c r="O36" s="263"/>
      <c r="P36" s="99"/>
    </row>
    <row r="37" spans="1:33" ht="14.5" customHeight="1" x14ac:dyDescent="0.35">
      <c r="A37" s="218" t="s">
        <v>15</v>
      </c>
      <c r="B37" s="219"/>
      <c r="C37" s="220"/>
      <c r="D37" s="221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30">
        <f>SUM(D37:N37)</f>
        <v>0</v>
      </c>
      <c r="P37" s="63">
        <f>SUM(D37:N37)</f>
        <v>0</v>
      </c>
    </row>
    <row r="38" spans="1:33" ht="14.5" customHeight="1" x14ac:dyDescent="0.35">
      <c r="A38" s="223" t="s">
        <v>16</v>
      </c>
      <c r="B38" s="224"/>
      <c r="C38" s="225"/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1">
        <f t="shared" ref="O38:O44" si="5">SUM(D38:N38)</f>
        <v>0</v>
      </c>
      <c r="P38" s="64">
        <f t="shared" ref="P38:P44" si="6">SUM(D38:N38)</f>
        <v>0</v>
      </c>
    </row>
    <row r="39" spans="1:33" ht="14.5" customHeight="1" x14ac:dyDescent="0.35">
      <c r="A39" s="223" t="s">
        <v>17</v>
      </c>
      <c r="B39" s="224"/>
      <c r="C39" s="225"/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31">
        <f t="shared" si="5"/>
        <v>0</v>
      </c>
      <c r="P39" s="64">
        <f t="shared" si="6"/>
        <v>0</v>
      </c>
    </row>
    <row r="40" spans="1:33" ht="14.5" customHeight="1" x14ac:dyDescent="0.35">
      <c r="A40" s="223" t="s">
        <v>18</v>
      </c>
      <c r="B40" s="224"/>
      <c r="C40" s="225"/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31">
        <f t="shared" si="5"/>
        <v>0</v>
      </c>
      <c r="P40" s="64">
        <f t="shared" si="6"/>
        <v>0</v>
      </c>
    </row>
    <row r="41" spans="1:33" ht="14.5" customHeight="1" x14ac:dyDescent="0.35">
      <c r="A41" s="223" t="s">
        <v>19</v>
      </c>
      <c r="B41" s="224"/>
      <c r="C41" s="225"/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31">
        <f t="shared" si="5"/>
        <v>0</v>
      </c>
      <c r="P41" s="64">
        <f t="shared" si="6"/>
        <v>0</v>
      </c>
    </row>
    <row r="42" spans="1:33" ht="14.5" customHeight="1" x14ac:dyDescent="0.35">
      <c r="A42" s="223" t="s">
        <v>20</v>
      </c>
      <c r="B42" s="224"/>
      <c r="C42" s="225"/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31">
        <f t="shared" si="5"/>
        <v>0</v>
      </c>
      <c r="P42" s="64">
        <f t="shared" si="6"/>
        <v>0</v>
      </c>
    </row>
    <row r="43" spans="1:33" ht="14.5" customHeight="1" x14ac:dyDescent="0.35">
      <c r="A43" s="223" t="s">
        <v>21</v>
      </c>
      <c r="B43" s="224"/>
      <c r="C43" s="225"/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31">
        <f t="shared" si="5"/>
        <v>0</v>
      </c>
      <c r="P43" s="64">
        <f t="shared" si="6"/>
        <v>0</v>
      </c>
    </row>
    <row r="44" spans="1:33" ht="14.5" customHeight="1" x14ac:dyDescent="0.35">
      <c r="A44" s="228" t="s">
        <v>22</v>
      </c>
      <c r="B44" s="229"/>
      <c r="C44" s="230"/>
      <c r="D44" s="231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32">
        <f t="shared" si="5"/>
        <v>0</v>
      </c>
      <c r="P44" s="65">
        <f t="shared" si="6"/>
        <v>0</v>
      </c>
    </row>
    <row r="45" spans="1:33" ht="14.5" customHeight="1" x14ac:dyDescent="0.35">
      <c r="A45" s="11" t="s">
        <v>81</v>
      </c>
      <c r="B45" s="43"/>
      <c r="C45" s="23" t="s">
        <v>14</v>
      </c>
      <c r="D45" s="36">
        <f>SUM(D37:D44)</f>
        <v>0</v>
      </c>
      <c r="E45" s="36">
        <f t="shared" ref="E45:N45" si="7">SUM(E37:E44)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>SUM(O37:O44)</f>
        <v>0</v>
      </c>
      <c r="P45" s="83">
        <f>SUM(D45:N45)</f>
        <v>0</v>
      </c>
      <c r="Q45" s="184"/>
    </row>
    <row r="46" spans="1:33" s="56" customFormat="1" ht="14.5" customHeight="1" x14ac:dyDescent="0.35">
      <c r="A46" s="80" t="s">
        <v>80</v>
      </c>
      <c r="B46" s="81"/>
      <c r="C46" s="86">
        <v>0.25</v>
      </c>
      <c r="D46" s="78">
        <f>D23*C46</f>
        <v>0</v>
      </c>
      <c r="E46" s="78">
        <f>E23*C46</f>
        <v>0</v>
      </c>
      <c r="F46" s="78">
        <f>F23*C46</f>
        <v>0</v>
      </c>
      <c r="G46" s="78">
        <f>G23*C46</f>
        <v>0</v>
      </c>
      <c r="H46" s="78">
        <f>H23*C46</f>
        <v>0</v>
      </c>
      <c r="I46" s="78">
        <f>I23*C46</f>
        <v>0</v>
      </c>
      <c r="J46" s="78">
        <f>J23*C46</f>
        <v>0</v>
      </c>
      <c r="K46" s="78">
        <f>K23*C46</f>
        <v>0</v>
      </c>
      <c r="L46" s="78">
        <f>L23*C46</f>
        <v>0</v>
      </c>
      <c r="M46" s="78">
        <f>M23*C46</f>
        <v>0</v>
      </c>
      <c r="N46" s="78">
        <f>N23*C46</f>
        <v>0</v>
      </c>
      <c r="O46" s="79">
        <f>SUM(D46:N46)</f>
        <v>0</v>
      </c>
      <c r="P46" s="92"/>
      <c r="Q46" s="184"/>
    </row>
    <row r="47" spans="1:33" s="197" customFormat="1" ht="14.5" customHeight="1" x14ac:dyDescent="0.35">
      <c r="A47" s="126" t="s">
        <v>44</v>
      </c>
      <c r="B47" s="127"/>
      <c r="C47" s="128">
        <v>0.75</v>
      </c>
      <c r="D47" s="129">
        <f>D46*C47</f>
        <v>0</v>
      </c>
      <c r="E47" s="129">
        <f>E46*C47</f>
        <v>0</v>
      </c>
      <c r="F47" s="129">
        <f>F46*C47</f>
        <v>0</v>
      </c>
      <c r="G47" s="129">
        <f>G46*C47</f>
        <v>0</v>
      </c>
      <c r="H47" s="129">
        <f>H46*C47</f>
        <v>0</v>
      </c>
      <c r="I47" s="129">
        <f>I46*C47</f>
        <v>0</v>
      </c>
      <c r="J47" s="129">
        <f>J46*C47</f>
        <v>0</v>
      </c>
      <c r="K47" s="129">
        <f>K46*C47</f>
        <v>0</v>
      </c>
      <c r="L47" s="129">
        <f>L46*C47</f>
        <v>0</v>
      </c>
      <c r="M47" s="129">
        <f>M46*C47</f>
        <v>0</v>
      </c>
      <c r="N47" s="129">
        <f>N46*C47</f>
        <v>0</v>
      </c>
      <c r="O47" s="129">
        <f>SUM(D47:N47)</f>
        <v>0</v>
      </c>
      <c r="P47" s="92"/>
    </row>
    <row r="48" spans="1:33" s="57" customFormat="1" ht="14.5" customHeight="1" x14ac:dyDescent="0.35">
      <c r="A48" s="206" t="s">
        <v>83</v>
      </c>
      <c r="B48" s="207"/>
      <c r="C48" s="208"/>
      <c r="D48" s="36">
        <f>D45*D17</f>
        <v>0</v>
      </c>
      <c r="E48" s="36">
        <f t="shared" ref="E48:I48" si="8">E45*E17</f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>J45*J17</f>
        <v>0</v>
      </c>
      <c r="K48" s="36">
        <f>K45*K17</f>
        <v>0</v>
      </c>
      <c r="L48" s="36">
        <f>L45*L17</f>
        <v>0</v>
      </c>
      <c r="M48" s="36">
        <f>M45*M17</f>
        <v>0</v>
      </c>
      <c r="N48" s="36">
        <f>N45*N17</f>
        <v>0</v>
      </c>
      <c r="O48" s="36">
        <f>SUM(D48:N48)</f>
        <v>0</v>
      </c>
      <c r="P48" s="92"/>
      <c r="Q48" s="184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205" customFormat="1" ht="14.5" customHeight="1" x14ac:dyDescent="0.35">
      <c r="A49" s="198" t="s">
        <v>82</v>
      </c>
      <c r="B49" s="199"/>
      <c r="C49" s="200">
        <v>0.75</v>
      </c>
      <c r="D49" s="201">
        <f>D48*C49</f>
        <v>0</v>
      </c>
      <c r="E49" s="201">
        <f>E48*C49</f>
        <v>0</v>
      </c>
      <c r="F49" s="201">
        <f>F48*C49</f>
        <v>0</v>
      </c>
      <c r="G49" s="201">
        <f>G48*C49</f>
        <v>0</v>
      </c>
      <c r="H49" s="201">
        <f>H48*C49</f>
        <v>0</v>
      </c>
      <c r="I49" s="201">
        <f>I48*C49</f>
        <v>0</v>
      </c>
      <c r="J49" s="201">
        <f>J48*C49</f>
        <v>0</v>
      </c>
      <c r="K49" s="201">
        <f>K48*C49</f>
        <v>0</v>
      </c>
      <c r="L49" s="201">
        <f>L48*C49</f>
        <v>0</v>
      </c>
      <c r="M49" s="201">
        <f>M48*C49</f>
        <v>0</v>
      </c>
      <c r="N49" s="201">
        <f>N48*C49</f>
        <v>0</v>
      </c>
      <c r="O49" s="202">
        <f t="shared" ref="O49" si="9">SUM(D49:N49)</f>
        <v>0</v>
      </c>
      <c r="P49" s="92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1:33" s="57" customFormat="1" ht="14.5" customHeight="1" x14ac:dyDescent="0.35">
      <c r="A50" s="109" t="s">
        <v>46</v>
      </c>
      <c r="B50" s="110"/>
      <c r="C50" s="113"/>
      <c r="D50" s="114">
        <f t="shared" ref="D50:I50" si="10">IF(D47&gt;D49,D49,D47)</f>
        <v>0</v>
      </c>
      <c r="E50" s="114">
        <f t="shared" si="10"/>
        <v>0</v>
      </c>
      <c r="F50" s="114">
        <f t="shared" si="10"/>
        <v>0</v>
      </c>
      <c r="G50" s="114">
        <f t="shared" si="10"/>
        <v>0</v>
      </c>
      <c r="H50" s="114">
        <f t="shared" si="10"/>
        <v>0</v>
      </c>
      <c r="I50" s="114">
        <f t="shared" si="10"/>
        <v>0</v>
      </c>
      <c r="J50" s="114">
        <f>IF(J47&gt;J49,J49,J47)</f>
        <v>0</v>
      </c>
      <c r="K50" s="114">
        <f>IF(K47&gt;K49,K49,K47)</f>
        <v>0</v>
      </c>
      <c r="L50" s="114">
        <f t="shared" ref="L50:N50" si="11">IF(L47&gt;L49,L49,L47)</f>
        <v>0</v>
      </c>
      <c r="M50" s="114">
        <f t="shared" si="11"/>
        <v>0</v>
      </c>
      <c r="N50" s="114">
        <f t="shared" si="11"/>
        <v>0</v>
      </c>
      <c r="O50" s="114">
        <f>SUM(D50:N50)</f>
        <v>0</v>
      </c>
      <c r="P50" s="92"/>
      <c r="Q50" s="184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57" customFormat="1" ht="14.5" customHeight="1" x14ac:dyDescent="0.35">
      <c r="A51" s="84" t="s">
        <v>35</v>
      </c>
      <c r="B51" s="85"/>
      <c r="C51" s="85"/>
      <c r="D51" s="87">
        <f>D45-D50</f>
        <v>0</v>
      </c>
      <c r="E51" s="87">
        <f t="shared" ref="E51:I51" si="12">E45-E50</f>
        <v>0</v>
      </c>
      <c r="F51" s="87">
        <f t="shared" si="12"/>
        <v>0</v>
      </c>
      <c r="G51" s="87">
        <f t="shared" si="12"/>
        <v>0</v>
      </c>
      <c r="H51" s="87">
        <f t="shared" si="12"/>
        <v>0</v>
      </c>
      <c r="I51" s="87">
        <f t="shared" si="12"/>
        <v>0</v>
      </c>
      <c r="J51" s="87">
        <f>J45-J50</f>
        <v>0</v>
      </c>
      <c r="K51" s="87">
        <f>K45-K50</f>
        <v>0</v>
      </c>
      <c r="L51" s="87">
        <f t="shared" ref="L51:N51" si="13">L45-L50</f>
        <v>0</v>
      </c>
      <c r="M51" s="87">
        <f>M45-M50</f>
        <v>0</v>
      </c>
      <c r="N51" s="87">
        <f t="shared" si="13"/>
        <v>0</v>
      </c>
      <c r="O51" s="87">
        <f>SUM(IF(D51&gt;0,D51,0)+IF(E51&gt;0,E51,0)+IF(F51&gt;0,F51,0)+IF(G51&gt;0,G51,0)+IF(H51&gt;0,H51,0)+IF(I51&gt;0,I51,0)+IF(J51&gt;0,J51,0)+IF(K51&gt;0,K51,0)+IF(L51&gt;0,L51,0)+IF(M51&gt;0,M51,0)+IF(N51&gt;0,N51,0))</f>
        <v>0</v>
      </c>
      <c r="P51" s="37">
        <f>O45-O50</f>
        <v>0</v>
      </c>
      <c r="Q51" s="184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57" customFormat="1" ht="7.1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3"/>
      <c r="P52" s="9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57" customFormat="1" ht="14.5" customHeight="1" thickBot="1" x14ac:dyDescent="0.4">
      <c r="A53" s="119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2">
        <f>O22+O45</f>
        <v>0</v>
      </c>
      <c r="P53" s="124">
        <f>SUM(D22:N22)+SUM(D45:N45)</f>
        <v>0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57" customFormat="1" ht="14.5" customHeight="1" thickBot="1" x14ac:dyDescent="0.4">
      <c r="A54" s="115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6"/>
      <c r="O54" s="118">
        <f>IF(I27=TRUE,O50+O32,O24+O50)</f>
        <v>0</v>
      </c>
      <c r="P54" s="125">
        <f>IF(I27=TRUE,SUM(D50:N50)+SUM(D32:N32),SUM(D24:N24)+SUM(D50:N50))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57" customFormat="1" ht="14.5" customHeight="1" x14ac:dyDescent="0.35">
      <c r="A55" s="94" t="s">
        <v>36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23">
        <f>IF(I27=TRUE,IF(O51&lt;0,O33,O33+O51),IF(O51&lt;0,O25,O25+O51))</f>
        <v>0</v>
      </c>
      <c r="P55" s="24">
        <f>O53-O54</f>
        <v>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57" customForma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6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57" customForma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59"/>
      <c r="P57" s="159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57" customForma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08"/>
      <c r="P58" s="159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57" customForma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</sheetData>
  <sheetProtection algorithmName="SHA-512" hashValue="7Jibnb4AJZOIRE633EdZ61ykjTYDMqgQZFPMol95cEDAmOdRIVc+gDS3s7qrydU1Mfl51qlziS95IFSmzCaZ0w==" saltValue="f1X6M0oGnRik8IKuEN8LUA==" spinCount="100000" sheet="1" objects="1" scenarios="1" selectLockedCells="1"/>
  <mergeCells count="26">
    <mergeCell ref="A30:C31"/>
    <mergeCell ref="D30:N30"/>
    <mergeCell ref="O30:O31"/>
    <mergeCell ref="A35:A36"/>
    <mergeCell ref="D35:N35"/>
    <mergeCell ref="O35:O36"/>
    <mergeCell ref="A28:C29"/>
    <mergeCell ref="D28:H29"/>
    <mergeCell ref="K28:L28"/>
    <mergeCell ref="M28:N28"/>
    <mergeCell ref="K29:L29"/>
    <mergeCell ref="M29:N29"/>
    <mergeCell ref="A12:C13"/>
    <mergeCell ref="D12:N12"/>
    <mergeCell ref="O12:O13"/>
    <mergeCell ref="P12:P13"/>
    <mergeCell ref="A19:A20"/>
    <mergeCell ref="D19:N19"/>
    <mergeCell ref="O19:O20"/>
    <mergeCell ref="B7:C7"/>
    <mergeCell ref="H7:K7"/>
    <mergeCell ref="B4:C4"/>
    <mergeCell ref="B5:C5"/>
    <mergeCell ref="H5:K5"/>
    <mergeCell ref="B6:C6"/>
    <mergeCell ref="H6:K6"/>
  </mergeCells>
  <conditionalFormatting sqref="D25:N25">
    <cfRule type="cellIs" dxfId="24" priority="24" operator="lessThanOrEqual">
      <formula>0</formula>
    </cfRule>
    <cfRule type="cellIs" dxfId="23" priority="25" operator="greaterThan">
      <formula>0</formula>
    </cfRule>
  </conditionalFormatting>
  <conditionalFormatting sqref="D33:N33">
    <cfRule type="cellIs" dxfId="22" priority="18" operator="lessThanOrEqual">
      <formula>0</formula>
    </cfRule>
    <cfRule type="cellIs" dxfId="21" priority="19" operator="greaterThan">
      <formula>0</formula>
    </cfRule>
  </conditionalFormatting>
  <conditionalFormatting sqref="O25">
    <cfRule type="cellIs" dxfId="20" priority="16" operator="lessThanOrEqual">
      <formula>0</formula>
    </cfRule>
    <cfRule type="cellIs" dxfId="19" priority="17" operator="greaterThan">
      <formula>0</formula>
    </cfRule>
  </conditionalFormatting>
  <conditionalFormatting sqref="O33">
    <cfRule type="cellIs" dxfId="18" priority="14" operator="lessThanOrEqual">
      <formula>0</formula>
    </cfRule>
    <cfRule type="cellIs" dxfId="17" priority="15" operator="greaterThan">
      <formula>0</formula>
    </cfRule>
  </conditionalFormatting>
  <conditionalFormatting sqref="D51:O51">
    <cfRule type="cellIs" dxfId="16" priority="12" operator="lessThanOrEqual">
      <formula>0</formula>
    </cfRule>
    <cfRule type="cellIs" dxfId="15" priority="13" operator="greaterThan">
      <formula>0</formula>
    </cfRule>
  </conditionalFormatting>
  <conditionalFormatting sqref="D15">
    <cfRule type="cellIs" dxfId="14" priority="11" operator="greaterThan">
      <formula>$D$14</formula>
    </cfRule>
  </conditionalFormatting>
  <conditionalFormatting sqref="E15">
    <cfRule type="cellIs" dxfId="13" priority="10" operator="greaterThan">
      <formula>$E$14</formula>
    </cfRule>
  </conditionalFormatting>
  <conditionalFormatting sqref="F15">
    <cfRule type="cellIs" dxfId="12" priority="9" operator="greaterThan">
      <formula>$F$14</formula>
    </cfRule>
  </conditionalFormatting>
  <conditionalFormatting sqref="G15">
    <cfRule type="cellIs" dxfId="11" priority="8" operator="greaterThan">
      <formula>$G$14</formula>
    </cfRule>
  </conditionalFormatting>
  <conditionalFormatting sqref="H15">
    <cfRule type="cellIs" dxfId="10" priority="7" operator="greaterThan">
      <formula>$H$14</formula>
    </cfRule>
  </conditionalFormatting>
  <conditionalFormatting sqref="I15">
    <cfRule type="cellIs" dxfId="9" priority="6" operator="greaterThan">
      <formula>$I$14</formula>
    </cfRule>
  </conditionalFormatting>
  <conditionalFormatting sqref="J15">
    <cfRule type="cellIs" dxfId="8" priority="5" operator="greaterThan">
      <formula>$J$14</formula>
    </cfRule>
  </conditionalFormatting>
  <conditionalFormatting sqref="K15">
    <cfRule type="cellIs" dxfId="7" priority="4" operator="greaterThan">
      <formula>$K$14</formula>
    </cfRule>
  </conditionalFormatting>
  <conditionalFormatting sqref="L15">
    <cfRule type="cellIs" dxfId="6" priority="3" operator="greaterThan">
      <formula>$L$14</formula>
    </cfRule>
  </conditionalFormatting>
  <conditionalFormatting sqref="M15">
    <cfRule type="cellIs" dxfId="5" priority="2" operator="greaterThan">
      <formula>$M$14</formula>
    </cfRule>
  </conditionalFormatting>
  <conditionalFormatting sqref="N15">
    <cfRule type="cellIs" dxfId="4" priority="1" operator="greaterThan">
      <formula>$N$14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Check Box 2">
              <controlPr locked="0" defaultSize="0" autoFill="0" autoLine="0" autoPict="0">
                <anchor moveWithCells="1">
                  <from>
                    <xdr:col>8</xdr:col>
                    <xdr:colOff>552450</xdr:colOff>
                    <xdr:row>3</xdr:row>
                    <xdr:rowOff>0</xdr:rowOff>
                  </from>
                  <to>
                    <xdr:col>8</xdr:col>
                    <xdr:colOff>736600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6" name="Check Box 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4" r:id="rId7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9" r:id="rId8" name="Check Box 19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0" r:id="rId9" name="Check Box 20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1" r:id="rId10" name="Check Box 21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2" r:id="rId11" name="Check Box 22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3" r:id="rId12" name="Check Box 2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4" r:id="rId13" name="Check Box 2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5" r:id="rId14" name="Check Box 25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6" r:id="rId15" name="Check Box 26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56F997BF-A464-4502-86AA-C744BC83DBC7}">
            <xm:f>NOT(ISERROR(SEARCH(TRUE,I27)))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1879A47C-FCD2-4D32-9F56-461C82788733}">
            <xm:f>NOT(ISERROR(SEARCH(FALSE,I27)))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0" operator="containsText" id="{B77CBC50-078D-4FF7-975B-94F436606EFF}">
            <xm:f>NOT(ISERROR(SEARCH(TRUE,J27)))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3F40276E-827D-49BE-9F57-E2C9FF25B7C1}">
            <xm:f>NOT(ISERROR(SEARCH(FALSE,J27)))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AG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796875" defaultRowHeight="14.5" x14ac:dyDescent="0.35"/>
  <cols>
    <col min="1" max="2" width="29.26953125" style="53" customWidth="1"/>
    <col min="3" max="3" width="10.26953125" style="53" customWidth="1"/>
    <col min="4" max="10" width="12.1796875" style="53" customWidth="1"/>
    <col min="11" max="11" width="12.54296875" style="53" bestFit="1" customWidth="1"/>
    <col min="12" max="14" width="12.1796875" style="53" customWidth="1"/>
    <col min="15" max="15" width="17.81640625" style="53" customWidth="1"/>
    <col min="16" max="16" width="11.54296875" style="159" customWidth="1"/>
    <col min="17" max="33" width="18.1796875" style="56"/>
    <col min="34" max="16384" width="18.1796875" style="53"/>
  </cols>
  <sheetData>
    <row r="1" spans="1:33" ht="30" x14ac:dyDescent="0.6">
      <c r="A1" s="177" t="s">
        <v>2</v>
      </c>
      <c r="B1" s="177"/>
      <c r="C1" s="253" t="s">
        <v>0</v>
      </c>
    </row>
    <row r="2" spans="1:33" ht="14.5" customHeight="1" x14ac:dyDescent="0.35"/>
    <row r="3" spans="1:33" ht="14.5" customHeight="1" x14ac:dyDescent="0.35">
      <c r="A3" s="142" t="s">
        <v>3</v>
      </c>
      <c r="B3" s="143"/>
      <c r="C3" s="144"/>
      <c r="D3" s="142" t="s">
        <v>62</v>
      </c>
      <c r="E3" s="143"/>
      <c r="F3" s="143"/>
      <c r="G3" s="143"/>
      <c r="H3" s="143"/>
      <c r="I3" s="143"/>
      <c r="J3" s="143"/>
      <c r="K3" s="146"/>
      <c r="L3" s="145"/>
    </row>
    <row r="4" spans="1:33" x14ac:dyDescent="0.35">
      <c r="A4" s="1" t="s">
        <v>78</v>
      </c>
      <c r="B4" s="283"/>
      <c r="C4" s="284"/>
      <c r="D4" s="1" t="s">
        <v>66</v>
      </c>
      <c r="E4" s="26"/>
      <c r="F4" s="26"/>
      <c r="G4" s="165"/>
      <c r="H4" s="156" t="s">
        <v>67</v>
      </c>
      <c r="I4" s="165"/>
      <c r="J4" s="54"/>
      <c r="K4" s="155"/>
      <c r="L4" s="28"/>
    </row>
    <row r="5" spans="1:33" x14ac:dyDescent="0.35">
      <c r="A5" s="147" t="s">
        <v>4</v>
      </c>
      <c r="B5" s="285"/>
      <c r="C5" s="286"/>
      <c r="D5" s="147" t="s">
        <v>65</v>
      </c>
      <c r="E5" s="149"/>
      <c r="F5" s="149"/>
      <c r="G5" s="149"/>
      <c r="H5" s="277"/>
      <c r="I5" s="278"/>
      <c r="J5" s="278"/>
      <c r="K5" s="279"/>
      <c r="L5" s="28"/>
    </row>
    <row r="6" spans="1:33" x14ac:dyDescent="0.35">
      <c r="A6" s="147" t="s">
        <v>5</v>
      </c>
      <c r="B6" s="285"/>
      <c r="C6" s="286"/>
      <c r="D6" s="147" t="s">
        <v>64</v>
      </c>
      <c r="E6" s="149"/>
      <c r="F6" s="149"/>
      <c r="G6" s="149"/>
      <c r="H6" s="277"/>
      <c r="I6" s="278"/>
      <c r="J6" s="278"/>
      <c r="K6" s="279"/>
      <c r="L6" s="28"/>
    </row>
    <row r="7" spans="1:33" x14ac:dyDescent="0.35">
      <c r="A7" s="148" t="s">
        <v>6</v>
      </c>
      <c r="B7" s="287"/>
      <c r="C7" s="288"/>
      <c r="D7" s="148" t="s">
        <v>63</v>
      </c>
      <c r="E7" s="150"/>
      <c r="F7" s="150"/>
      <c r="G7" s="150"/>
      <c r="H7" s="280"/>
      <c r="I7" s="281"/>
      <c r="J7" s="281"/>
      <c r="K7" s="282"/>
      <c r="L7" s="28"/>
      <c r="M7" s="28"/>
      <c r="N7" s="28"/>
    </row>
    <row r="8" spans="1:33" ht="7.15" customHeight="1" x14ac:dyDescent="0.35">
      <c r="A8" s="14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6"/>
    </row>
    <row r="9" spans="1:33" ht="14.5" customHeight="1" x14ac:dyDescent="0.35">
      <c r="A9" s="33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70"/>
      <c r="N9" s="71" t="s">
        <v>28</v>
      </c>
      <c r="O9" s="151" t="s">
        <v>39</v>
      </c>
      <c r="P9" s="152" t="s">
        <v>26</v>
      </c>
    </row>
    <row r="10" spans="1:33" ht="14.5" customHeight="1" x14ac:dyDescent="0.35">
      <c r="A10" s="34" t="s">
        <v>8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3"/>
      <c r="P10" s="154"/>
    </row>
    <row r="11" spans="1:33" s="57" customFormat="1" ht="7.15" customHeight="1" x14ac:dyDescent="0.3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72"/>
      <c r="P11" s="9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57" customFormat="1" ht="14.5" customHeight="1" x14ac:dyDescent="0.35">
      <c r="A12" s="267" t="s">
        <v>25</v>
      </c>
      <c r="B12" s="268"/>
      <c r="C12" s="268"/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3"/>
      <c r="O12" s="262" t="s">
        <v>38</v>
      </c>
      <c r="P12" s="299" t="s">
        <v>26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57" customFormat="1" ht="14.5" customHeight="1" x14ac:dyDescent="0.35">
      <c r="A13" s="269"/>
      <c r="B13" s="270"/>
      <c r="C13" s="270"/>
      <c r="D13" s="8">
        <v>44593</v>
      </c>
      <c r="E13" s="8">
        <v>44621</v>
      </c>
      <c r="F13" s="8">
        <v>44652</v>
      </c>
      <c r="G13" s="8">
        <v>44682</v>
      </c>
      <c r="H13" s="8">
        <v>44713</v>
      </c>
      <c r="I13" s="8">
        <v>44743</v>
      </c>
      <c r="J13" s="8">
        <v>44774</v>
      </c>
      <c r="K13" s="8">
        <v>44805</v>
      </c>
      <c r="L13" s="8">
        <v>44835</v>
      </c>
      <c r="M13" s="8">
        <v>44866</v>
      </c>
      <c r="N13" s="8">
        <v>44896</v>
      </c>
      <c r="O13" s="263"/>
      <c r="P13" s="30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57" customFormat="1" ht="14.5" customHeight="1" x14ac:dyDescent="0.35">
      <c r="A14" s="1" t="s">
        <v>7</v>
      </c>
      <c r="B14" s="26"/>
      <c r="C14" s="75"/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9">
        <f>AVERAGE(D14:N14)</f>
        <v>0</v>
      </c>
      <c r="P14" s="190">
        <f>SUM(D14:N14)</f>
        <v>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57" customFormat="1" ht="14.5" customHeight="1" x14ac:dyDescent="0.35">
      <c r="A15" s="22" t="s">
        <v>10</v>
      </c>
      <c r="B15" s="27"/>
      <c r="C15" s="76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2">
        <f>AVERAGE(D15:N15)</f>
        <v>0</v>
      </c>
      <c r="P15" s="193">
        <f>SUM(D15:N15)</f>
        <v>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59" customFormat="1" ht="14.5" customHeight="1" x14ac:dyDescent="0.35">
      <c r="A16" s="25" t="s">
        <v>27</v>
      </c>
      <c r="B16" s="39"/>
      <c r="C16" s="77"/>
      <c r="D16" s="194">
        <f>D14-D15</f>
        <v>0</v>
      </c>
      <c r="E16" s="194">
        <f t="shared" ref="E16:N16" si="0">E14-E15</f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4">
        <f t="shared" si="0"/>
        <v>0</v>
      </c>
      <c r="J16" s="194">
        <f t="shared" si="0"/>
        <v>0</v>
      </c>
      <c r="K16" s="194">
        <f t="shared" si="0"/>
        <v>0</v>
      </c>
      <c r="L16" s="194">
        <f t="shared" si="0"/>
        <v>0</v>
      </c>
      <c r="M16" s="194">
        <f t="shared" si="0"/>
        <v>0</v>
      </c>
      <c r="N16" s="194">
        <f t="shared" si="0"/>
        <v>0</v>
      </c>
      <c r="O16" s="195">
        <f>AVERAGE(D16:N16)</f>
        <v>0</v>
      </c>
      <c r="P16" s="196">
        <f>SUM(D16:N16)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57" customFormat="1" ht="14.5" customHeight="1" x14ac:dyDescent="0.35">
      <c r="A17" s="50" t="s">
        <v>11</v>
      </c>
      <c r="B17" s="51"/>
      <c r="C17" s="60"/>
      <c r="D17" s="185">
        <f>IF(D14,D15/D14,0)</f>
        <v>0</v>
      </c>
      <c r="E17" s="185">
        <f t="shared" ref="E17:N17" si="1">IF(E14,E15/E14,0)</f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  <c r="L17" s="185">
        <f t="shared" si="1"/>
        <v>0</v>
      </c>
      <c r="M17" s="185">
        <f t="shared" si="1"/>
        <v>0</v>
      </c>
      <c r="N17" s="185">
        <f t="shared" si="1"/>
        <v>0</v>
      </c>
      <c r="O17" s="185">
        <f>IF(O14,O15/O14,0)</f>
        <v>0</v>
      </c>
      <c r="P17" s="186">
        <f>IF(P14,P15/P14,0)</f>
        <v>0</v>
      </c>
      <c r="Q17" s="244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7" customFormat="1" ht="7.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3"/>
      <c r="P18" s="9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5" customHeight="1" x14ac:dyDescent="0.35">
      <c r="A19" s="264" t="s">
        <v>9</v>
      </c>
      <c r="B19" s="40"/>
      <c r="C19" s="20"/>
      <c r="D19" s="301" t="s">
        <v>33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62" t="s">
        <v>23</v>
      </c>
      <c r="P19" s="92"/>
    </row>
    <row r="20" spans="1:33" ht="14.5" customHeight="1" x14ac:dyDescent="0.35">
      <c r="A20" s="265"/>
      <c r="B20" s="41"/>
      <c r="C20" s="21"/>
      <c r="D20" s="8">
        <v>44593</v>
      </c>
      <c r="E20" s="8">
        <v>44621</v>
      </c>
      <c r="F20" s="7">
        <v>44652</v>
      </c>
      <c r="G20" s="8">
        <v>44682</v>
      </c>
      <c r="H20" s="7">
        <v>44713</v>
      </c>
      <c r="I20" s="8">
        <v>44743</v>
      </c>
      <c r="J20" s="7">
        <v>44774</v>
      </c>
      <c r="K20" s="8">
        <v>44805</v>
      </c>
      <c r="L20" s="7">
        <v>44835</v>
      </c>
      <c r="M20" s="8">
        <v>44866</v>
      </c>
      <c r="N20" s="7">
        <v>44896</v>
      </c>
      <c r="O20" s="263"/>
      <c r="P20" s="92"/>
    </row>
    <row r="21" spans="1:33" ht="14.5" customHeight="1" x14ac:dyDescent="0.35">
      <c r="A21" s="9" t="s">
        <v>13</v>
      </c>
      <c r="B21" s="42"/>
      <c r="C21" s="10"/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9">
        <f>SUM(D21:N21)</f>
        <v>0</v>
      </c>
      <c r="P21" s="92"/>
    </row>
    <row r="22" spans="1:33" ht="14.5" customHeight="1" x14ac:dyDescent="0.35">
      <c r="A22" s="47"/>
      <c r="B22" s="48"/>
      <c r="C22" s="49" t="s">
        <v>14</v>
      </c>
      <c r="D22" s="5">
        <f>D21</f>
        <v>0</v>
      </c>
      <c r="E22" s="6">
        <f t="shared" ref="E22:N22" si="2">E21</f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5">
        <f>SUM(D22:N22)</f>
        <v>0</v>
      </c>
      <c r="P22" s="92"/>
    </row>
    <row r="23" spans="1:33" s="61" customFormat="1" ht="14.5" customHeight="1" x14ac:dyDescent="0.35">
      <c r="A23" s="80" t="s">
        <v>31</v>
      </c>
      <c r="B23" s="81"/>
      <c r="C23" s="82" t="s">
        <v>32</v>
      </c>
      <c r="D23" s="78">
        <f t="shared" ref="D23:N23" si="3">D22*D17</f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9">
        <f>SUM(D23:N23)</f>
        <v>0</v>
      </c>
      <c r="P23" s="9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2" customFormat="1" ht="14.5" customHeight="1" x14ac:dyDescent="0.35">
      <c r="A24" s="109" t="s">
        <v>46</v>
      </c>
      <c r="B24" s="110"/>
      <c r="C24" s="111">
        <v>0.75</v>
      </c>
      <c r="D24" s="112">
        <f>D23*C24</f>
        <v>0</v>
      </c>
      <c r="E24" s="112">
        <f>E23*C24</f>
        <v>0</v>
      </c>
      <c r="F24" s="112">
        <f>F23*C24</f>
        <v>0</v>
      </c>
      <c r="G24" s="112">
        <f>G23*C24</f>
        <v>0</v>
      </c>
      <c r="H24" s="112">
        <f>H23*C24</f>
        <v>0</v>
      </c>
      <c r="I24" s="112">
        <f>I23*C24</f>
        <v>0</v>
      </c>
      <c r="J24" s="112">
        <f>J23*C24</f>
        <v>0</v>
      </c>
      <c r="K24" s="112">
        <f>K23*C24</f>
        <v>0</v>
      </c>
      <c r="L24" s="112">
        <f>L23*C24</f>
        <v>0</v>
      </c>
      <c r="M24" s="112">
        <f>M23*C24</f>
        <v>0</v>
      </c>
      <c r="N24" s="112">
        <f>N23*C24</f>
        <v>0</v>
      </c>
      <c r="O24" s="112">
        <f>IF(I27=FALSE,SUM(D24:N24),0)</f>
        <v>0</v>
      </c>
      <c r="P24" s="9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s="62" customFormat="1" ht="14.5" customHeight="1" x14ac:dyDescent="0.35">
      <c r="A25" s="84" t="s">
        <v>35</v>
      </c>
      <c r="B25" s="85"/>
      <c r="C25" s="85"/>
      <c r="D25" s="87">
        <f>D22-D24</f>
        <v>0</v>
      </c>
      <c r="E25" s="87">
        <f>E22-E24</f>
        <v>0</v>
      </c>
      <c r="F25" s="87">
        <f t="shared" ref="F25:M25" si="4">F22-F24</f>
        <v>0</v>
      </c>
      <c r="G25" s="87">
        <f t="shared" si="4"/>
        <v>0</v>
      </c>
      <c r="H25" s="87">
        <f t="shared" si="4"/>
        <v>0</v>
      </c>
      <c r="I25" s="87">
        <f t="shared" si="4"/>
        <v>0</v>
      </c>
      <c r="J25" s="87">
        <f>J22-J24</f>
        <v>0</v>
      </c>
      <c r="K25" s="87">
        <f t="shared" si="4"/>
        <v>0</v>
      </c>
      <c r="L25" s="87">
        <f t="shared" si="4"/>
        <v>0</v>
      </c>
      <c r="M25" s="87">
        <f t="shared" si="4"/>
        <v>0</v>
      </c>
      <c r="N25" s="87">
        <f>N22-N24</f>
        <v>0</v>
      </c>
      <c r="O25" s="87">
        <f>(IF(I27=FALSE,SUM(IF(D25&gt;0,D25,0)+IF(E25&gt;0,E25,0)+IF(F25&gt;0,F25,0)+IF(G25&gt;0,G25,0)+IF(H25&gt;0,H25,0)+IF(I25&gt;0,I25,0)+IF(J25&gt;0,J25,0)+IF(K25&gt;0,K25,0)+IF(L25&gt;0,L25,0)+IF(M25&gt;0,M25,0)+IF(N25&gt;0,N25,0)),0))</f>
        <v>0</v>
      </c>
      <c r="P25" s="37">
        <f>IF(I27=FALSE,O22-O24,0)</f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62" customFormat="1" ht="7.15" customHeight="1" x14ac:dyDescent="0.35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4"/>
      <c r="P26" s="9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62" customFormat="1" ht="14.5" hidden="1" customHeight="1" x14ac:dyDescent="0.35">
      <c r="A27" s="66"/>
      <c r="B27" s="66"/>
      <c r="C27" s="67"/>
      <c r="D27" s="168"/>
      <c r="E27" s="168"/>
      <c r="F27" s="168"/>
      <c r="G27" s="168"/>
      <c r="H27" s="168"/>
      <c r="I27" s="173" t="b">
        <v>0</v>
      </c>
      <c r="J27" s="173" t="b">
        <v>0</v>
      </c>
      <c r="K27" s="68"/>
      <c r="L27" s="68"/>
      <c r="M27" s="68"/>
      <c r="N27" s="68"/>
      <c r="O27" s="74"/>
      <c r="P27" s="9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62" customFormat="1" ht="14.5" customHeight="1" x14ac:dyDescent="0.35">
      <c r="A28" s="289" t="s">
        <v>76</v>
      </c>
      <c r="B28" s="290"/>
      <c r="C28" s="291"/>
      <c r="D28" s="306" t="s">
        <v>77</v>
      </c>
      <c r="E28" s="307"/>
      <c r="F28" s="307"/>
      <c r="G28" s="307"/>
      <c r="H28" s="308"/>
      <c r="I28" s="170" t="s">
        <v>69</v>
      </c>
      <c r="J28" s="170" t="s">
        <v>70</v>
      </c>
      <c r="K28" s="304" t="s">
        <v>73</v>
      </c>
      <c r="L28" s="304"/>
      <c r="M28" s="304" t="s">
        <v>72</v>
      </c>
      <c r="N28" s="304"/>
      <c r="O28" s="74"/>
      <c r="P28" s="9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62" customFormat="1" ht="14.5" customHeight="1" x14ac:dyDescent="0.35">
      <c r="A29" s="292"/>
      <c r="B29" s="293"/>
      <c r="C29" s="294"/>
      <c r="D29" s="309"/>
      <c r="E29" s="310"/>
      <c r="F29" s="310"/>
      <c r="G29" s="310"/>
      <c r="H29" s="311"/>
      <c r="I29" s="169"/>
      <c r="J29" s="169"/>
      <c r="K29" s="305">
        <v>400000</v>
      </c>
      <c r="L29" s="305"/>
      <c r="M29" s="305">
        <v>400000</v>
      </c>
      <c r="N29" s="305"/>
      <c r="O29" s="74"/>
      <c r="P29" s="9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s="62" customFormat="1" ht="14.5" customHeight="1" x14ac:dyDescent="0.35">
      <c r="A30" s="295"/>
      <c r="B30" s="295"/>
      <c r="C30" s="296"/>
      <c r="D30" s="301" t="s">
        <v>75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262" t="s">
        <v>23</v>
      </c>
      <c r="P30" s="92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62" customFormat="1" ht="14.5" customHeight="1" x14ac:dyDescent="0.35">
      <c r="A31" s="297"/>
      <c r="B31" s="297"/>
      <c r="C31" s="298"/>
      <c r="D31" s="8">
        <v>44593</v>
      </c>
      <c r="E31" s="8">
        <v>44621</v>
      </c>
      <c r="F31" s="7">
        <v>44652</v>
      </c>
      <c r="G31" s="8">
        <v>44682</v>
      </c>
      <c r="H31" s="7">
        <v>44713</v>
      </c>
      <c r="I31" s="8">
        <v>44743</v>
      </c>
      <c r="J31" s="7">
        <v>44774</v>
      </c>
      <c r="K31" s="8">
        <v>44805</v>
      </c>
      <c r="L31" s="7">
        <v>44835</v>
      </c>
      <c r="M31" s="8">
        <v>44866</v>
      </c>
      <c r="N31" s="7">
        <v>44896</v>
      </c>
      <c r="O31" s="263"/>
      <c r="P31" s="92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s="62" customFormat="1" ht="14.5" customHeight="1" x14ac:dyDescent="0.35">
      <c r="A32" s="171" t="s">
        <v>71</v>
      </c>
      <c r="B32" s="172"/>
      <c r="C32" s="187">
        <f>IF(I27=TRUE,((M29-K29)/K29*-1),0)</f>
        <v>0</v>
      </c>
      <c r="D32" s="112">
        <f>IF(I27=TRUE,D24*C32,0)</f>
        <v>0</v>
      </c>
      <c r="E32" s="112">
        <f>IF(I27=TRUE,E24*C32,0)</f>
        <v>0</v>
      </c>
      <c r="F32" s="112">
        <f>IF(I27=TRUE,F24*C32,0)</f>
        <v>0</v>
      </c>
      <c r="G32" s="112">
        <f>IF(I27=TRUE,G24*C32,0)</f>
        <v>0</v>
      </c>
      <c r="H32" s="112">
        <f>IF(I27=TRUE,H24*C32,0)</f>
        <v>0</v>
      </c>
      <c r="I32" s="112">
        <f>IF(I27=TRUE,I24*C32,0)</f>
        <v>0</v>
      </c>
      <c r="J32" s="112">
        <f>IF(I27=TRUE,J24*C32,0)</f>
        <v>0</v>
      </c>
      <c r="K32" s="112">
        <f>IF(I27=TRUE,K24*C32,0)</f>
        <v>0</v>
      </c>
      <c r="L32" s="112">
        <f>IF(I27=TRUE,L24*C32,0)</f>
        <v>0</v>
      </c>
      <c r="M32" s="112">
        <f>IF(I27=TRUE,M24*C32,0)</f>
        <v>0</v>
      </c>
      <c r="N32" s="112">
        <f>IF(I27=TRUE,N24*C32,0)</f>
        <v>0</v>
      </c>
      <c r="O32" s="112">
        <f>SUM(D32:N32)</f>
        <v>0</v>
      </c>
      <c r="P32" s="9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62" customFormat="1" ht="14.5" customHeight="1" x14ac:dyDescent="0.35">
      <c r="A33" s="84" t="s">
        <v>35</v>
      </c>
      <c r="B33" s="85"/>
      <c r="C33" s="85"/>
      <c r="D33" s="87">
        <f>IF(I27=TRUE,D22-D32,0)</f>
        <v>0</v>
      </c>
      <c r="E33" s="87">
        <f>IF(I27=TRUE,E22-E32,0)</f>
        <v>0</v>
      </c>
      <c r="F33" s="87">
        <f>IF(I27=TRUE,F22-F32,0)</f>
        <v>0</v>
      </c>
      <c r="G33" s="87">
        <f>IF(I27=TRUE,G22-G32,0)</f>
        <v>0</v>
      </c>
      <c r="H33" s="87">
        <f>IF(I27=TRUE,H22-H32,0)</f>
        <v>0</v>
      </c>
      <c r="I33" s="87">
        <f>IF(I27=TRUE,I22-I32,0)</f>
        <v>0</v>
      </c>
      <c r="J33" s="87">
        <f>IF(I27=TRUE,J22-J32,0)</f>
        <v>0</v>
      </c>
      <c r="K33" s="87">
        <f>IF(I27=TRUE,K22-K32,0)</f>
        <v>0</v>
      </c>
      <c r="L33" s="87">
        <f>IF(I27=TRUE,L22-L32,0)</f>
        <v>0</v>
      </c>
      <c r="M33" s="87">
        <f>IF(I27=TRUE,M22-M32,0)</f>
        <v>0</v>
      </c>
      <c r="N33" s="87">
        <f>IF(I27=TRUE,N22-N32,0)</f>
        <v>0</v>
      </c>
      <c r="O33" s="87">
        <f>SUM(IF(D33&gt;0,D33,0)+IF(E33&gt;0,E33,0)+IF(F33&gt;0,F33,0)+IF(G33&gt;0,G33,0)+IF(H33&gt;0,H33,0)+IF(I33&gt;0,I33,0)+IF(J33&gt;0,J33,0)+IF(K33&gt;0,K33,0)+IF(L33&gt;0,L33,0)+IF(M33&gt;0,M33,0)+IF(N33&gt;0,N33,0))</f>
        <v>0</v>
      </c>
      <c r="P33" s="37">
        <f>O33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69" customFormat="1" ht="7.15" customHeight="1" x14ac:dyDescent="0.35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4"/>
      <c r="P34" s="92"/>
    </row>
    <row r="35" spans="1:33" s="69" customFormat="1" ht="14.5" customHeight="1" x14ac:dyDescent="0.35">
      <c r="A35" s="264" t="s">
        <v>9</v>
      </c>
      <c r="B35" s="40"/>
      <c r="C35" s="20"/>
      <c r="D35" s="301" t="s">
        <v>33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62" t="s">
        <v>23</v>
      </c>
      <c r="P35" s="98" t="s">
        <v>26</v>
      </c>
    </row>
    <row r="36" spans="1:33" s="69" customFormat="1" ht="14.5" customHeight="1" x14ac:dyDescent="0.35">
      <c r="A36" s="265"/>
      <c r="B36" s="41"/>
      <c r="C36" s="21"/>
      <c r="D36" s="8">
        <v>44593</v>
      </c>
      <c r="E36" s="8">
        <v>44621</v>
      </c>
      <c r="F36" s="7">
        <v>44652</v>
      </c>
      <c r="G36" s="8">
        <v>44682</v>
      </c>
      <c r="H36" s="7">
        <v>44713</v>
      </c>
      <c r="I36" s="8">
        <v>44743</v>
      </c>
      <c r="J36" s="7">
        <v>44774</v>
      </c>
      <c r="K36" s="8">
        <v>44805</v>
      </c>
      <c r="L36" s="7">
        <v>44835</v>
      </c>
      <c r="M36" s="8">
        <v>44866</v>
      </c>
      <c r="N36" s="7">
        <v>44896</v>
      </c>
      <c r="O36" s="263"/>
      <c r="P36" s="99"/>
    </row>
    <row r="37" spans="1:33" ht="14.5" customHeight="1" x14ac:dyDescent="0.35">
      <c r="A37" s="12" t="s">
        <v>15</v>
      </c>
      <c r="B37" s="44"/>
      <c r="C37" s="13"/>
      <c r="D37" s="221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30">
        <f>SUM(D37:N37)</f>
        <v>0</v>
      </c>
      <c r="P37" s="63">
        <f>SUM(D37:N37)</f>
        <v>0</v>
      </c>
    </row>
    <row r="38" spans="1:33" ht="14.5" customHeight="1" x14ac:dyDescent="0.35">
      <c r="A38" s="14" t="s">
        <v>16</v>
      </c>
      <c r="B38" s="45"/>
      <c r="C38" s="15"/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1">
        <f t="shared" ref="O38:O44" si="5">SUM(D38:N38)</f>
        <v>0</v>
      </c>
      <c r="P38" s="64">
        <f t="shared" ref="P38:P44" si="6">SUM(D38:N38)</f>
        <v>0</v>
      </c>
    </row>
    <row r="39" spans="1:33" ht="14.5" customHeight="1" x14ac:dyDescent="0.35">
      <c r="A39" s="14" t="s">
        <v>17</v>
      </c>
      <c r="B39" s="45"/>
      <c r="C39" s="15"/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31">
        <f t="shared" si="5"/>
        <v>0</v>
      </c>
      <c r="P39" s="64">
        <f t="shared" si="6"/>
        <v>0</v>
      </c>
    </row>
    <row r="40" spans="1:33" ht="14.5" customHeight="1" x14ac:dyDescent="0.35">
      <c r="A40" s="14" t="s">
        <v>18</v>
      </c>
      <c r="B40" s="45"/>
      <c r="C40" s="15"/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31">
        <f t="shared" si="5"/>
        <v>0</v>
      </c>
      <c r="P40" s="64">
        <f t="shared" si="6"/>
        <v>0</v>
      </c>
    </row>
    <row r="41" spans="1:33" ht="14.5" customHeight="1" x14ac:dyDescent="0.35">
      <c r="A41" s="14" t="s">
        <v>19</v>
      </c>
      <c r="B41" s="45"/>
      <c r="C41" s="15"/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31">
        <f t="shared" si="5"/>
        <v>0</v>
      </c>
      <c r="P41" s="64">
        <f t="shared" si="6"/>
        <v>0</v>
      </c>
    </row>
    <row r="42" spans="1:33" ht="14.5" customHeight="1" x14ac:dyDescent="0.35">
      <c r="A42" s="14" t="s">
        <v>20</v>
      </c>
      <c r="B42" s="45"/>
      <c r="C42" s="15"/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31">
        <f t="shared" si="5"/>
        <v>0</v>
      </c>
      <c r="P42" s="64">
        <f t="shared" si="6"/>
        <v>0</v>
      </c>
    </row>
    <row r="43" spans="1:33" ht="14.5" customHeight="1" x14ac:dyDescent="0.35">
      <c r="A43" s="14" t="s">
        <v>21</v>
      </c>
      <c r="B43" s="45"/>
      <c r="C43" s="15"/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31">
        <f t="shared" si="5"/>
        <v>0</v>
      </c>
      <c r="P43" s="64">
        <f t="shared" si="6"/>
        <v>0</v>
      </c>
    </row>
    <row r="44" spans="1:33" ht="14.5" customHeight="1" x14ac:dyDescent="0.35">
      <c r="A44" s="16" t="s">
        <v>22</v>
      </c>
      <c r="B44" s="46"/>
      <c r="C44" s="17"/>
      <c r="D44" s="231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32">
        <f t="shared" si="5"/>
        <v>0</v>
      </c>
      <c r="P44" s="65">
        <f t="shared" si="6"/>
        <v>0</v>
      </c>
    </row>
    <row r="45" spans="1:33" ht="14.5" customHeight="1" x14ac:dyDescent="0.35">
      <c r="A45" s="11" t="s">
        <v>81</v>
      </c>
      <c r="B45" s="43"/>
      <c r="C45" s="23" t="s">
        <v>14</v>
      </c>
      <c r="D45" s="36">
        <f>SUM(D37:D44)</f>
        <v>0</v>
      </c>
      <c r="E45" s="36">
        <f t="shared" ref="E45:N45" si="7">SUM(E37:E44)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>SUM(O37:O44)</f>
        <v>0</v>
      </c>
      <c r="P45" s="83">
        <f>SUM(D45:N45)</f>
        <v>0</v>
      </c>
      <c r="Q45" s="184"/>
    </row>
    <row r="46" spans="1:33" s="56" customFormat="1" ht="14.5" customHeight="1" x14ac:dyDescent="0.35">
      <c r="A46" s="80" t="s">
        <v>80</v>
      </c>
      <c r="B46" s="81"/>
      <c r="C46" s="86">
        <v>0.25</v>
      </c>
      <c r="D46" s="78">
        <f>D23*C46</f>
        <v>0</v>
      </c>
      <c r="E46" s="78">
        <f>E23*C46</f>
        <v>0</v>
      </c>
      <c r="F46" s="78">
        <f>F23*C46</f>
        <v>0</v>
      </c>
      <c r="G46" s="78">
        <f>G23*C46</f>
        <v>0</v>
      </c>
      <c r="H46" s="78">
        <f>H23*C46</f>
        <v>0</v>
      </c>
      <c r="I46" s="78">
        <f>I23*C46</f>
        <v>0</v>
      </c>
      <c r="J46" s="78">
        <f>J23*C46</f>
        <v>0</v>
      </c>
      <c r="K46" s="78">
        <f>K23*C46</f>
        <v>0</v>
      </c>
      <c r="L46" s="78">
        <f>L23*C46</f>
        <v>0</v>
      </c>
      <c r="M46" s="78">
        <f>M23*C46</f>
        <v>0</v>
      </c>
      <c r="N46" s="78">
        <f>N23*C46</f>
        <v>0</v>
      </c>
      <c r="O46" s="79">
        <f>SUM(D46:N46)</f>
        <v>0</v>
      </c>
      <c r="P46" s="92"/>
      <c r="Q46" s="184"/>
    </row>
    <row r="47" spans="1:33" s="197" customFormat="1" ht="14.5" customHeight="1" x14ac:dyDescent="0.35">
      <c r="A47" s="126" t="s">
        <v>44</v>
      </c>
      <c r="B47" s="127"/>
      <c r="C47" s="128">
        <v>0.75</v>
      </c>
      <c r="D47" s="129">
        <f>D46*C47</f>
        <v>0</v>
      </c>
      <c r="E47" s="129">
        <f>E46*C47</f>
        <v>0</v>
      </c>
      <c r="F47" s="129">
        <f>F46*C47</f>
        <v>0</v>
      </c>
      <c r="G47" s="129">
        <f>G46*C47</f>
        <v>0</v>
      </c>
      <c r="H47" s="129">
        <f>H46*C47</f>
        <v>0</v>
      </c>
      <c r="I47" s="129">
        <f>I46*C47</f>
        <v>0</v>
      </c>
      <c r="J47" s="129">
        <f>J46*C47</f>
        <v>0</v>
      </c>
      <c r="K47" s="129">
        <f>K46*C47</f>
        <v>0</v>
      </c>
      <c r="L47" s="129">
        <f>L46*C47</f>
        <v>0</v>
      </c>
      <c r="M47" s="129">
        <f>M46*C47</f>
        <v>0</v>
      </c>
      <c r="N47" s="129">
        <f>N46*C47</f>
        <v>0</v>
      </c>
      <c r="O47" s="129">
        <f>SUM(D47:N47)</f>
        <v>0</v>
      </c>
      <c r="P47" s="92"/>
    </row>
    <row r="48" spans="1:33" s="57" customFormat="1" ht="14.5" customHeight="1" x14ac:dyDescent="0.35">
      <c r="A48" s="206" t="s">
        <v>83</v>
      </c>
      <c r="B48" s="207"/>
      <c r="C48" s="208"/>
      <c r="D48" s="36">
        <f>D45*D17</f>
        <v>0</v>
      </c>
      <c r="E48" s="36">
        <f t="shared" ref="E48:I48" si="8">E45*E17</f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>J45*J17</f>
        <v>0</v>
      </c>
      <c r="K48" s="36">
        <f>K45*K17</f>
        <v>0</v>
      </c>
      <c r="L48" s="36">
        <f>L45*L17</f>
        <v>0</v>
      </c>
      <c r="M48" s="36">
        <f>M45*M17</f>
        <v>0</v>
      </c>
      <c r="N48" s="36">
        <f>N45*N17</f>
        <v>0</v>
      </c>
      <c r="O48" s="36">
        <f>SUM(D48:N48)</f>
        <v>0</v>
      </c>
      <c r="P48" s="92"/>
      <c r="Q48" s="184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205" customFormat="1" ht="14.5" customHeight="1" x14ac:dyDescent="0.35">
      <c r="A49" s="198" t="s">
        <v>82</v>
      </c>
      <c r="B49" s="199"/>
      <c r="C49" s="200">
        <v>0.75</v>
      </c>
      <c r="D49" s="201">
        <f>D48*C49</f>
        <v>0</v>
      </c>
      <c r="E49" s="201">
        <f>E48*C49</f>
        <v>0</v>
      </c>
      <c r="F49" s="201">
        <f>F48*C49</f>
        <v>0</v>
      </c>
      <c r="G49" s="201">
        <f>G48*C49</f>
        <v>0</v>
      </c>
      <c r="H49" s="201">
        <f>H48*C49</f>
        <v>0</v>
      </c>
      <c r="I49" s="201">
        <f>I48*C49</f>
        <v>0</v>
      </c>
      <c r="J49" s="201">
        <f>J48*C49</f>
        <v>0</v>
      </c>
      <c r="K49" s="201">
        <f>K48*C49</f>
        <v>0</v>
      </c>
      <c r="L49" s="201">
        <f>L48*C49</f>
        <v>0</v>
      </c>
      <c r="M49" s="201">
        <f>M48*C49</f>
        <v>0</v>
      </c>
      <c r="N49" s="201">
        <f>N48*C49</f>
        <v>0</v>
      </c>
      <c r="O49" s="202">
        <f t="shared" ref="O49" si="9">SUM(D49:N49)</f>
        <v>0</v>
      </c>
      <c r="P49" s="92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1:33" s="57" customFormat="1" ht="14.5" customHeight="1" x14ac:dyDescent="0.35">
      <c r="A50" s="109" t="s">
        <v>46</v>
      </c>
      <c r="B50" s="110"/>
      <c r="C50" s="113"/>
      <c r="D50" s="114">
        <f t="shared" ref="D50:I50" si="10">IF(D47&gt;D49,D49,D47)</f>
        <v>0</v>
      </c>
      <c r="E50" s="114">
        <f t="shared" si="10"/>
        <v>0</v>
      </c>
      <c r="F50" s="114">
        <f t="shared" si="10"/>
        <v>0</v>
      </c>
      <c r="G50" s="114">
        <f t="shared" si="10"/>
        <v>0</v>
      </c>
      <c r="H50" s="114">
        <f t="shared" si="10"/>
        <v>0</v>
      </c>
      <c r="I50" s="114">
        <f t="shared" si="10"/>
        <v>0</v>
      </c>
      <c r="J50" s="114">
        <f>IF(J47&gt;J49,J49,J47)</f>
        <v>0</v>
      </c>
      <c r="K50" s="114">
        <f>IF(K47&gt;K49,K49,K47)</f>
        <v>0</v>
      </c>
      <c r="L50" s="114">
        <f t="shared" ref="L50:N50" si="11">IF(L47&gt;L49,L49,L47)</f>
        <v>0</v>
      </c>
      <c r="M50" s="114">
        <f t="shared" si="11"/>
        <v>0</v>
      </c>
      <c r="N50" s="114">
        <f t="shared" si="11"/>
        <v>0</v>
      </c>
      <c r="O50" s="114">
        <f>SUM(D50:N50)</f>
        <v>0</v>
      </c>
      <c r="P50" s="92"/>
      <c r="Q50" s="184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57" customFormat="1" ht="14.5" customHeight="1" x14ac:dyDescent="0.35">
      <c r="A51" s="84" t="s">
        <v>35</v>
      </c>
      <c r="B51" s="85"/>
      <c r="C51" s="85"/>
      <c r="D51" s="87">
        <f>D45-D50</f>
        <v>0</v>
      </c>
      <c r="E51" s="87">
        <f t="shared" ref="E51:I51" si="12">E45-E50</f>
        <v>0</v>
      </c>
      <c r="F51" s="87">
        <f t="shared" si="12"/>
        <v>0</v>
      </c>
      <c r="G51" s="87">
        <f t="shared" si="12"/>
        <v>0</v>
      </c>
      <c r="H51" s="87">
        <f t="shared" si="12"/>
        <v>0</v>
      </c>
      <c r="I51" s="87">
        <f t="shared" si="12"/>
        <v>0</v>
      </c>
      <c r="J51" s="87">
        <f>J45-J50</f>
        <v>0</v>
      </c>
      <c r="K51" s="87">
        <f>K45-K50</f>
        <v>0</v>
      </c>
      <c r="L51" s="87">
        <f t="shared" ref="L51:N51" si="13">L45-L50</f>
        <v>0</v>
      </c>
      <c r="M51" s="87">
        <f>M45-M50</f>
        <v>0</v>
      </c>
      <c r="N51" s="87">
        <f t="shared" si="13"/>
        <v>0</v>
      </c>
      <c r="O51" s="87">
        <f>SUM(IF(D51&gt;0,D51,0)+IF(E51&gt;0,E51,0)+IF(F51&gt;0,F51,0)+IF(G51&gt;0,G51,0)+IF(H51&gt;0,H51,0)+IF(I51&gt;0,I51,0)+IF(J51&gt;0,J51,0)+IF(K51&gt;0,K51,0)+IF(L51&gt;0,L51,0)+IF(M51&gt;0,M51,0)+IF(N51&gt;0,N51,0))</f>
        <v>0</v>
      </c>
      <c r="P51" s="37">
        <f>O45-O50</f>
        <v>0</v>
      </c>
      <c r="Q51" s="184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57" customFormat="1" ht="7.1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3"/>
      <c r="P52" s="9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57" customFormat="1" ht="14.5" customHeight="1" thickBot="1" x14ac:dyDescent="0.4">
      <c r="A53" s="119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2">
        <f>O22+O45</f>
        <v>0</v>
      </c>
      <c r="P53" s="124">
        <f>SUM(D22:N22)+SUM(D45:N45)</f>
        <v>0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57" customFormat="1" ht="14.5" customHeight="1" thickBot="1" x14ac:dyDescent="0.4">
      <c r="A54" s="115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6"/>
      <c r="O54" s="118">
        <f>IF(I27=TRUE,O50+O32,O24+O50)</f>
        <v>0</v>
      </c>
      <c r="P54" s="125">
        <f>IF(I27=TRUE,SUM(D50:N50)+SUM(D32:N32),SUM(D24:N24)+SUM(D50:N50))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57" customFormat="1" ht="14.5" customHeight="1" x14ac:dyDescent="0.35">
      <c r="A55" s="94" t="s">
        <v>36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23">
        <f>IF(I27=TRUE,IF(O51&lt;0,O33,O33+O51),IF(O51&lt;0,O25,O25+O51))</f>
        <v>0</v>
      </c>
      <c r="P55" s="24">
        <f>O53-O54</f>
        <v>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57" customForma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6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57" customForma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59"/>
      <c r="P57" s="159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57" customForma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08"/>
      <c r="P58" s="159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57" customForma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</sheetData>
  <sheetProtection algorithmName="SHA-512" hashValue="PSyjDsi5a5q6NeFAySyBuYLnAoL0KSRkwMtwAC3D7SjaXKrnf3fjDTiuHws4QuxD5WFatDV8P4d1bQMWcDQlzA==" saltValue="ccVfjEpl+laIH5LLzeHVag==" spinCount="100000" sheet="1" objects="1" scenarios="1" selectLockedCells="1"/>
  <mergeCells count="26">
    <mergeCell ref="P12:P13"/>
    <mergeCell ref="D35:N35"/>
    <mergeCell ref="O19:O20"/>
    <mergeCell ref="O35:O36"/>
    <mergeCell ref="D12:N12"/>
    <mergeCell ref="O12:O13"/>
    <mergeCell ref="D19:N19"/>
    <mergeCell ref="O30:O31"/>
    <mergeCell ref="D30:N30"/>
    <mergeCell ref="M28:N28"/>
    <mergeCell ref="M29:N29"/>
    <mergeCell ref="K28:L28"/>
    <mergeCell ref="K29:L29"/>
    <mergeCell ref="D28:H29"/>
    <mergeCell ref="A35:A36"/>
    <mergeCell ref="A12:C13"/>
    <mergeCell ref="A19:A20"/>
    <mergeCell ref="B5:C5"/>
    <mergeCell ref="B7:C7"/>
    <mergeCell ref="A28:C29"/>
    <mergeCell ref="A30:C31"/>
    <mergeCell ref="H5:K5"/>
    <mergeCell ref="H6:K6"/>
    <mergeCell ref="H7:K7"/>
    <mergeCell ref="B4:C4"/>
    <mergeCell ref="B6:C6"/>
  </mergeCells>
  <conditionalFormatting sqref="D25:N25">
    <cfRule type="cellIs" dxfId="249" priority="24" operator="lessThanOrEqual">
      <formula>0</formula>
    </cfRule>
    <cfRule type="cellIs" dxfId="248" priority="25" operator="greaterThan">
      <formula>0</formula>
    </cfRule>
  </conditionalFormatting>
  <conditionalFormatting sqref="D33:N33">
    <cfRule type="cellIs" dxfId="247" priority="18" operator="lessThanOrEqual">
      <formula>0</formula>
    </cfRule>
    <cfRule type="cellIs" dxfId="246" priority="19" operator="greaterThan">
      <formula>0</formula>
    </cfRule>
  </conditionalFormatting>
  <conditionalFormatting sqref="O25">
    <cfRule type="cellIs" dxfId="245" priority="16" operator="lessThanOrEqual">
      <formula>0</formula>
    </cfRule>
    <cfRule type="cellIs" dxfId="244" priority="17" operator="greaterThan">
      <formula>0</formula>
    </cfRule>
  </conditionalFormatting>
  <conditionalFormatting sqref="O33">
    <cfRule type="cellIs" dxfId="243" priority="14" operator="lessThanOrEqual">
      <formula>0</formula>
    </cfRule>
    <cfRule type="cellIs" dxfId="242" priority="15" operator="greaterThan">
      <formula>0</formula>
    </cfRule>
  </conditionalFormatting>
  <conditionalFormatting sqref="D51:O51">
    <cfRule type="cellIs" dxfId="241" priority="12" operator="lessThanOrEqual">
      <formula>0</formula>
    </cfRule>
    <cfRule type="cellIs" dxfId="240" priority="13" operator="greaterThan">
      <formula>0</formula>
    </cfRule>
  </conditionalFormatting>
  <conditionalFormatting sqref="D15">
    <cfRule type="cellIs" dxfId="239" priority="11" operator="greaterThan">
      <formula>$D$14</formula>
    </cfRule>
  </conditionalFormatting>
  <conditionalFormatting sqref="E15">
    <cfRule type="cellIs" dxfId="238" priority="10" operator="greaterThan">
      <formula>$E$14</formula>
    </cfRule>
  </conditionalFormatting>
  <conditionalFormatting sqref="F15">
    <cfRule type="cellIs" dxfId="237" priority="9" operator="greaterThan">
      <formula>$F$14</formula>
    </cfRule>
  </conditionalFormatting>
  <conditionalFormatting sqref="G15">
    <cfRule type="cellIs" dxfId="236" priority="8" operator="greaterThan">
      <formula>$G$14</formula>
    </cfRule>
  </conditionalFormatting>
  <conditionalFormatting sqref="H15">
    <cfRule type="cellIs" dxfId="235" priority="7" operator="greaterThan">
      <formula>$H$14</formula>
    </cfRule>
  </conditionalFormatting>
  <conditionalFormatting sqref="I15">
    <cfRule type="cellIs" dxfId="234" priority="6" operator="greaterThan">
      <formula>$I$14</formula>
    </cfRule>
  </conditionalFormatting>
  <conditionalFormatting sqref="J15">
    <cfRule type="cellIs" dxfId="233" priority="5" operator="greaterThan">
      <formula>$J$14</formula>
    </cfRule>
  </conditionalFormatting>
  <conditionalFormatting sqref="K15">
    <cfRule type="cellIs" dxfId="232" priority="4" operator="greaterThan">
      <formula>$K$14</formula>
    </cfRule>
  </conditionalFormatting>
  <conditionalFormatting sqref="L15">
    <cfRule type="cellIs" dxfId="231" priority="3" operator="greaterThan">
      <formula>$L$14</formula>
    </cfRule>
  </conditionalFormatting>
  <conditionalFormatting sqref="M15">
    <cfRule type="cellIs" dxfId="230" priority="2" operator="greaterThan">
      <formula>$M$14</formula>
    </cfRule>
  </conditionalFormatting>
  <conditionalFormatting sqref="N15">
    <cfRule type="cellIs" dxfId="229" priority="1" operator="greaterThan">
      <formula>$N$14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8" r:id="rId4" name="Check Box 50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" name="Check Box 51">
              <controlPr locked="0" defaultSize="0" autoFill="0" autoLine="0" autoPict="0">
                <anchor moveWithCells="1">
                  <from>
                    <xdr:col>8</xdr:col>
                    <xdr:colOff>552450</xdr:colOff>
                    <xdr:row>3</xdr:row>
                    <xdr:rowOff>0</xdr:rowOff>
                  </from>
                  <to>
                    <xdr:col>8</xdr:col>
                    <xdr:colOff>736600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6" name="Check Box 52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7" name="Check Box 53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8" name="Check Box 70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9" name="Check Box 71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0" name="Check Box 72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1" name="Check Box 73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2" name="Check Box 74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3" name="Check Box 75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4C639CFE-9D38-4C8C-909D-08CD946BF63A}">
            <xm:f>NOT(ISERROR(SEARCH(TRUE,I27)))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BB52E245-C612-4B00-A9A8-60253A918760}">
            <xm:f>NOT(ISERROR(SEARCH(FALSE,I27)))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0" operator="containsText" id="{147C01F1-8D88-4723-8D05-930BC6828D8D}">
            <xm:f>NOT(ISERROR(SEARCH(TRUE,J27)))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C2AFF83D-818A-4F7F-8ABD-3216CF3E4E19}">
            <xm:f>NOT(ISERROR(SEARCH(FALSE,J27)))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796875" defaultRowHeight="14.5" x14ac:dyDescent="0.35"/>
  <cols>
    <col min="1" max="2" width="29.26953125" style="53" customWidth="1"/>
    <col min="3" max="3" width="10.26953125" style="53" customWidth="1"/>
    <col min="4" max="10" width="12.1796875" style="53" customWidth="1"/>
    <col min="11" max="11" width="12.54296875" style="53" bestFit="1" customWidth="1"/>
    <col min="12" max="14" width="12.1796875" style="53" customWidth="1"/>
    <col min="15" max="15" width="17.81640625" style="53" customWidth="1"/>
    <col min="16" max="16" width="11.54296875" style="159" customWidth="1"/>
    <col min="17" max="33" width="18.1796875" style="56"/>
    <col min="34" max="16384" width="18.1796875" style="53"/>
  </cols>
  <sheetData>
    <row r="1" spans="1:33" ht="30" x14ac:dyDescent="0.6">
      <c r="A1" s="177" t="s">
        <v>29</v>
      </c>
      <c r="B1" s="177"/>
      <c r="C1" s="253" t="s">
        <v>0</v>
      </c>
    </row>
    <row r="2" spans="1:33" ht="14.5" customHeight="1" x14ac:dyDescent="0.35"/>
    <row r="3" spans="1:33" ht="14.5" customHeight="1" x14ac:dyDescent="0.35">
      <c r="A3" s="142" t="s">
        <v>30</v>
      </c>
      <c r="B3" s="143"/>
      <c r="C3" s="144"/>
      <c r="D3" s="142" t="s">
        <v>62</v>
      </c>
      <c r="E3" s="143"/>
      <c r="F3" s="143"/>
      <c r="G3" s="143"/>
      <c r="H3" s="143"/>
      <c r="I3" s="143"/>
      <c r="J3" s="143"/>
      <c r="K3" s="146"/>
      <c r="L3" s="145"/>
    </row>
    <row r="4" spans="1:33" x14ac:dyDescent="0.35">
      <c r="A4" s="1" t="s">
        <v>78</v>
      </c>
      <c r="B4" s="283"/>
      <c r="C4" s="284"/>
      <c r="D4" s="1" t="s">
        <v>66</v>
      </c>
      <c r="E4" s="26"/>
      <c r="F4" s="26"/>
      <c r="G4" s="165"/>
      <c r="H4" s="156" t="s">
        <v>67</v>
      </c>
      <c r="I4" s="165"/>
      <c r="J4" s="54"/>
      <c r="K4" s="155"/>
      <c r="L4" s="28"/>
    </row>
    <row r="5" spans="1:33" x14ac:dyDescent="0.35">
      <c r="A5" s="147" t="s">
        <v>4</v>
      </c>
      <c r="B5" s="285"/>
      <c r="C5" s="286"/>
      <c r="D5" s="147" t="s">
        <v>65</v>
      </c>
      <c r="E5" s="149"/>
      <c r="F5" s="149"/>
      <c r="G5" s="149"/>
      <c r="H5" s="277"/>
      <c r="I5" s="278"/>
      <c r="J5" s="278"/>
      <c r="K5" s="279"/>
      <c r="L5" s="28"/>
    </row>
    <row r="6" spans="1:33" x14ac:dyDescent="0.35">
      <c r="A6" s="147" t="s">
        <v>5</v>
      </c>
      <c r="B6" s="285"/>
      <c r="C6" s="286"/>
      <c r="D6" s="147" t="s">
        <v>64</v>
      </c>
      <c r="E6" s="149"/>
      <c r="F6" s="149"/>
      <c r="G6" s="149"/>
      <c r="H6" s="277"/>
      <c r="I6" s="278"/>
      <c r="J6" s="278"/>
      <c r="K6" s="279"/>
      <c r="L6" s="28"/>
    </row>
    <row r="7" spans="1:33" x14ac:dyDescent="0.35">
      <c r="A7" s="148" t="s">
        <v>6</v>
      </c>
      <c r="B7" s="287"/>
      <c r="C7" s="288"/>
      <c r="D7" s="148" t="s">
        <v>63</v>
      </c>
      <c r="E7" s="150"/>
      <c r="F7" s="150"/>
      <c r="G7" s="150"/>
      <c r="H7" s="280"/>
      <c r="I7" s="281"/>
      <c r="J7" s="281"/>
      <c r="K7" s="282"/>
      <c r="L7" s="28"/>
      <c r="M7" s="28"/>
      <c r="N7" s="28"/>
    </row>
    <row r="8" spans="1:33" ht="7.15" customHeight="1" x14ac:dyDescent="0.35">
      <c r="A8" s="14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6"/>
    </row>
    <row r="9" spans="1:33" ht="14.5" customHeight="1" x14ac:dyDescent="0.35">
      <c r="A9" s="33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70"/>
      <c r="N9" s="71" t="s">
        <v>28</v>
      </c>
      <c r="O9" s="151" t="s">
        <v>39</v>
      </c>
      <c r="P9" s="152" t="s">
        <v>26</v>
      </c>
    </row>
    <row r="10" spans="1:33" ht="14.5" customHeight="1" x14ac:dyDescent="0.35">
      <c r="A10" s="34" t="s">
        <v>8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3"/>
      <c r="P10" s="154"/>
    </row>
    <row r="11" spans="1:33" s="57" customFormat="1" ht="7.15" customHeight="1" x14ac:dyDescent="0.3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72"/>
      <c r="P11" s="9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57" customFormat="1" ht="14.5" customHeight="1" x14ac:dyDescent="0.35">
      <c r="A12" s="267" t="s">
        <v>25</v>
      </c>
      <c r="B12" s="268"/>
      <c r="C12" s="268"/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3"/>
      <c r="O12" s="262" t="s">
        <v>38</v>
      </c>
      <c r="P12" s="299" t="s">
        <v>26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57" customFormat="1" ht="14.5" customHeight="1" x14ac:dyDescent="0.35">
      <c r="A13" s="269"/>
      <c r="B13" s="270"/>
      <c r="C13" s="270"/>
      <c r="D13" s="8">
        <v>44593</v>
      </c>
      <c r="E13" s="8">
        <v>44621</v>
      </c>
      <c r="F13" s="8">
        <v>44652</v>
      </c>
      <c r="G13" s="8">
        <v>44682</v>
      </c>
      <c r="H13" s="8">
        <v>44713</v>
      </c>
      <c r="I13" s="8">
        <v>44743</v>
      </c>
      <c r="J13" s="8">
        <v>44774</v>
      </c>
      <c r="K13" s="8">
        <v>44805</v>
      </c>
      <c r="L13" s="8">
        <v>44835</v>
      </c>
      <c r="M13" s="8">
        <v>44866</v>
      </c>
      <c r="N13" s="8">
        <v>44896</v>
      </c>
      <c r="O13" s="263"/>
      <c r="P13" s="30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57" customFormat="1" ht="14.5" customHeight="1" x14ac:dyDescent="0.35">
      <c r="A14" s="1" t="s">
        <v>7</v>
      </c>
      <c r="B14" s="26"/>
      <c r="C14" s="75"/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9">
        <f>AVERAGE(D14:N14)</f>
        <v>0</v>
      </c>
      <c r="P14" s="190">
        <f>SUM(D14:N14)</f>
        <v>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57" customFormat="1" ht="14.5" customHeight="1" x14ac:dyDescent="0.35">
      <c r="A15" s="22" t="s">
        <v>10</v>
      </c>
      <c r="B15" s="27"/>
      <c r="C15" s="76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2">
        <f>AVERAGE(D15:N15)</f>
        <v>0</v>
      </c>
      <c r="P15" s="193">
        <f>SUM(D15:N15)</f>
        <v>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59" customFormat="1" ht="14.5" customHeight="1" x14ac:dyDescent="0.35">
      <c r="A16" s="25" t="s">
        <v>27</v>
      </c>
      <c r="B16" s="39"/>
      <c r="C16" s="77"/>
      <c r="D16" s="194">
        <f>D14-D15</f>
        <v>0</v>
      </c>
      <c r="E16" s="194">
        <f t="shared" ref="E16:N16" si="0">E14-E15</f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4">
        <f t="shared" si="0"/>
        <v>0</v>
      </c>
      <c r="J16" s="194">
        <f t="shared" si="0"/>
        <v>0</v>
      </c>
      <c r="K16" s="194">
        <f t="shared" si="0"/>
        <v>0</v>
      </c>
      <c r="L16" s="194">
        <f t="shared" si="0"/>
        <v>0</v>
      </c>
      <c r="M16" s="194">
        <f t="shared" si="0"/>
        <v>0</v>
      </c>
      <c r="N16" s="194">
        <f t="shared" si="0"/>
        <v>0</v>
      </c>
      <c r="O16" s="195">
        <f>AVERAGE(D16:N16)</f>
        <v>0</v>
      </c>
      <c r="P16" s="196">
        <f>SUM(D16:N16)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57" customFormat="1" ht="14.5" customHeight="1" x14ac:dyDescent="0.35">
      <c r="A17" s="50" t="s">
        <v>11</v>
      </c>
      <c r="B17" s="51"/>
      <c r="C17" s="60"/>
      <c r="D17" s="185">
        <f>IF(D14,D15/D14,0)</f>
        <v>0</v>
      </c>
      <c r="E17" s="185">
        <f t="shared" ref="E17:N17" si="1">IF(E14,E15/E14,0)</f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  <c r="L17" s="185">
        <f t="shared" si="1"/>
        <v>0</v>
      </c>
      <c r="M17" s="185">
        <f t="shared" si="1"/>
        <v>0</v>
      </c>
      <c r="N17" s="185">
        <f t="shared" si="1"/>
        <v>0</v>
      </c>
      <c r="O17" s="185">
        <f>IF(O14,O15/O14,0)</f>
        <v>0</v>
      </c>
      <c r="P17" s="186">
        <f>IF(P14,P15/P14,0)</f>
        <v>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7" customFormat="1" ht="7.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3"/>
      <c r="P18" s="9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5" customHeight="1" x14ac:dyDescent="0.35">
      <c r="A19" s="264" t="s">
        <v>9</v>
      </c>
      <c r="B19" s="40"/>
      <c r="C19" s="20"/>
      <c r="D19" s="301" t="s">
        <v>33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62" t="s">
        <v>23</v>
      </c>
      <c r="P19" s="92"/>
    </row>
    <row r="20" spans="1:33" ht="14.5" customHeight="1" x14ac:dyDescent="0.35">
      <c r="A20" s="265"/>
      <c r="B20" s="41"/>
      <c r="C20" s="21"/>
      <c r="D20" s="8">
        <v>44593</v>
      </c>
      <c r="E20" s="8">
        <v>44621</v>
      </c>
      <c r="F20" s="7">
        <v>44652</v>
      </c>
      <c r="G20" s="8">
        <v>44682</v>
      </c>
      <c r="H20" s="7">
        <v>44713</v>
      </c>
      <c r="I20" s="8">
        <v>44743</v>
      </c>
      <c r="J20" s="7">
        <v>44774</v>
      </c>
      <c r="K20" s="8">
        <v>44805</v>
      </c>
      <c r="L20" s="7">
        <v>44835</v>
      </c>
      <c r="M20" s="8">
        <v>44866</v>
      </c>
      <c r="N20" s="7">
        <v>44896</v>
      </c>
      <c r="O20" s="263"/>
      <c r="P20" s="92"/>
    </row>
    <row r="21" spans="1:33" ht="14.5" customHeight="1" x14ac:dyDescent="0.35">
      <c r="A21" s="9" t="s">
        <v>13</v>
      </c>
      <c r="B21" s="42"/>
      <c r="C21" s="10"/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9">
        <f>SUM(D21:N21)</f>
        <v>0</v>
      </c>
      <c r="P21" s="92"/>
    </row>
    <row r="22" spans="1:33" ht="14.5" customHeight="1" x14ac:dyDescent="0.35">
      <c r="A22" s="47"/>
      <c r="B22" s="48"/>
      <c r="C22" s="49" t="s">
        <v>14</v>
      </c>
      <c r="D22" s="5">
        <f>D21</f>
        <v>0</v>
      </c>
      <c r="E22" s="6">
        <f t="shared" ref="E22:N22" si="2">E21</f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5">
        <f>SUM(D22:N22)</f>
        <v>0</v>
      </c>
      <c r="P22" s="92"/>
    </row>
    <row r="23" spans="1:33" s="61" customFormat="1" ht="14.5" customHeight="1" x14ac:dyDescent="0.35">
      <c r="A23" s="80" t="s">
        <v>31</v>
      </c>
      <c r="B23" s="81"/>
      <c r="C23" s="82" t="s">
        <v>32</v>
      </c>
      <c r="D23" s="78">
        <f t="shared" ref="D23:N23" si="3">D22*D17</f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9">
        <f>SUM(D23:N23)</f>
        <v>0</v>
      </c>
      <c r="P23" s="9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2" customFormat="1" ht="14.5" customHeight="1" x14ac:dyDescent="0.35">
      <c r="A24" s="109" t="s">
        <v>46</v>
      </c>
      <c r="B24" s="110"/>
      <c r="C24" s="111">
        <v>0.75</v>
      </c>
      <c r="D24" s="112">
        <f>D23*C24</f>
        <v>0</v>
      </c>
      <c r="E24" s="112">
        <f>E23*C24</f>
        <v>0</v>
      </c>
      <c r="F24" s="112">
        <f>F23*C24</f>
        <v>0</v>
      </c>
      <c r="G24" s="112">
        <f>G23*C24</f>
        <v>0</v>
      </c>
      <c r="H24" s="112">
        <f>H23*C24</f>
        <v>0</v>
      </c>
      <c r="I24" s="112">
        <f>I23*C24</f>
        <v>0</v>
      </c>
      <c r="J24" s="112">
        <f>J23*C24</f>
        <v>0</v>
      </c>
      <c r="K24" s="112">
        <f>K23*C24</f>
        <v>0</v>
      </c>
      <c r="L24" s="112">
        <f>L23*C24</f>
        <v>0</v>
      </c>
      <c r="M24" s="112">
        <f>M23*C24</f>
        <v>0</v>
      </c>
      <c r="N24" s="112">
        <f>N23*C24</f>
        <v>0</v>
      </c>
      <c r="O24" s="112">
        <f>IF(I27=FALSE,SUM(D24:N24),0)</f>
        <v>0</v>
      </c>
      <c r="P24" s="9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s="62" customFormat="1" ht="14.5" customHeight="1" x14ac:dyDescent="0.35">
      <c r="A25" s="84" t="s">
        <v>35</v>
      </c>
      <c r="B25" s="85"/>
      <c r="C25" s="85"/>
      <c r="D25" s="87">
        <f>D22-D24</f>
        <v>0</v>
      </c>
      <c r="E25" s="87">
        <f>E22-E24</f>
        <v>0</v>
      </c>
      <c r="F25" s="87">
        <f t="shared" ref="F25:M25" si="4">F22-F24</f>
        <v>0</v>
      </c>
      <c r="G25" s="87">
        <f t="shared" si="4"/>
        <v>0</v>
      </c>
      <c r="H25" s="87">
        <f t="shared" si="4"/>
        <v>0</v>
      </c>
      <c r="I25" s="87">
        <f t="shared" si="4"/>
        <v>0</v>
      </c>
      <c r="J25" s="87">
        <f>J22-J24</f>
        <v>0</v>
      </c>
      <c r="K25" s="87">
        <f t="shared" si="4"/>
        <v>0</v>
      </c>
      <c r="L25" s="87">
        <f t="shared" si="4"/>
        <v>0</v>
      </c>
      <c r="M25" s="87">
        <f t="shared" si="4"/>
        <v>0</v>
      </c>
      <c r="N25" s="87">
        <f>N22-N24</f>
        <v>0</v>
      </c>
      <c r="O25" s="87">
        <f>(IF(I27=FALSE,SUM(IF(D25&gt;0,D25,0)+IF(E25&gt;0,E25,0)+IF(F25&gt;0,F25,0)+IF(G25&gt;0,G25,0)+IF(H25&gt;0,H25,0)+IF(I25&gt;0,I25,0)+IF(J25&gt;0,J25,0)+IF(K25&gt;0,K25,0)+IF(L25&gt;0,L25,0)+IF(M25&gt;0,M25,0)+IF(N25&gt;0,N25,0)),0))</f>
        <v>0</v>
      </c>
      <c r="P25" s="37">
        <f>IF(I27=FALSE,O22-O24,0)</f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62" customFormat="1" ht="7.15" customHeight="1" x14ac:dyDescent="0.35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4"/>
      <c r="P26" s="9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62" customFormat="1" ht="14.5" hidden="1" customHeight="1" x14ac:dyDescent="0.35">
      <c r="A27" s="66"/>
      <c r="B27" s="66"/>
      <c r="C27" s="67"/>
      <c r="D27" s="168"/>
      <c r="E27" s="168"/>
      <c r="F27" s="168"/>
      <c r="G27" s="168"/>
      <c r="H27" s="168"/>
      <c r="I27" s="173" t="b">
        <v>0</v>
      </c>
      <c r="J27" s="173" t="b">
        <v>0</v>
      </c>
      <c r="K27" s="68"/>
      <c r="L27" s="68"/>
      <c r="M27" s="68"/>
      <c r="N27" s="68"/>
      <c r="O27" s="74"/>
      <c r="P27" s="9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62" customFormat="1" ht="14.5" customHeight="1" x14ac:dyDescent="0.35">
      <c r="A28" s="289" t="s">
        <v>76</v>
      </c>
      <c r="B28" s="290"/>
      <c r="C28" s="291"/>
      <c r="D28" s="306" t="s">
        <v>77</v>
      </c>
      <c r="E28" s="307"/>
      <c r="F28" s="307"/>
      <c r="G28" s="307"/>
      <c r="H28" s="308"/>
      <c r="I28" s="170" t="s">
        <v>69</v>
      </c>
      <c r="J28" s="170" t="s">
        <v>70</v>
      </c>
      <c r="K28" s="304" t="s">
        <v>73</v>
      </c>
      <c r="L28" s="304"/>
      <c r="M28" s="304" t="s">
        <v>72</v>
      </c>
      <c r="N28" s="304"/>
      <c r="O28" s="74"/>
      <c r="P28" s="9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62" customFormat="1" ht="14.5" customHeight="1" x14ac:dyDescent="0.35">
      <c r="A29" s="292"/>
      <c r="B29" s="293"/>
      <c r="C29" s="294"/>
      <c r="D29" s="309"/>
      <c r="E29" s="310"/>
      <c r="F29" s="310"/>
      <c r="G29" s="310"/>
      <c r="H29" s="311"/>
      <c r="I29" s="169"/>
      <c r="J29" s="169"/>
      <c r="K29" s="305">
        <v>400000</v>
      </c>
      <c r="L29" s="305"/>
      <c r="M29" s="305">
        <v>400000</v>
      </c>
      <c r="N29" s="305"/>
      <c r="O29" s="74"/>
      <c r="P29" s="9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s="62" customFormat="1" ht="14.5" customHeight="1" x14ac:dyDescent="0.35">
      <c r="A30" s="295"/>
      <c r="B30" s="295"/>
      <c r="C30" s="296"/>
      <c r="D30" s="301" t="s">
        <v>75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262" t="s">
        <v>23</v>
      </c>
      <c r="P30" s="92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62" customFormat="1" ht="14.5" customHeight="1" x14ac:dyDescent="0.35">
      <c r="A31" s="297"/>
      <c r="B31" s="297"/>
      <c r="C31" s="298"/>
      <c r="D31" s="8">
        <v>44593</v>
      </c>
      <c r="E31" s="8">
        <v>44621</v>
      </c>
      <c r="F31" s="7">
        <v>44652</v>
      </c>
      <c r="G31" s="8">
        <v>44682</v>
      </c>
      <c r="H31" s="7">
        <v>44713</v>
      </c>
      <c r="I31" s="8">
        <v>44743</v>
      </c>
      <c r="J31" s="7">
        <v>44774</v>
      </c>
      <c r="K31" s="8">
        <v>44805</v>
      </c>
      <c r="L31" s="7">
        <v>44835</v>
      </c>
      <c r="M31" s="8">
        <v>44866</v>
      </c>
      <c r="N31" s="7">
        <v>44896</v>
      </c>
      <c r="O31" s="263"/>
      <c r="P31" s="92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s="62" customFormat="1" ht="14.5" customHeight="1" x14ac:dyDescent="0.35">
      <c r="A32" s="171" t="s">
        <v>71</v>
      </c>
      <c r="B32" s="172"/>
      <c r="C32" s="187">
        <f>IF(I27=TRUE,((M29-K29)/K29*-1),0)</f>
        <v>0</v>
      </c>
      <c r="D32" s="112">
        <f>IF(I27=TRUE,D24*C32,0)</f>
        <v>0</v>
      </c>
      <c r="E32" s="112">
        <f>IF(I27=TRUE,E24*C32,0)</f>
        <v>0</v>
      </c>
      <c r="F32" s="112">
        <f>IF(I27=TRUE,F24*C32,0)</f>
        <v>0</v>
      </c>
      <c r="G32" s="112">
        <f>IF(I27=TRUE,G24*C32,0)</f>
        <v>0</v>
      </c>
      <c r="H32" s="112">
        <f>IF(I27=TRUE,H24*C32,0)</f>
        <v>0</v>
      </c>
      <c r="I32" s="112">
        <f>IF(I27=TRUE,I24*C32,0)</f>
        <v>0</v>
      </c>
      <c r="J32" s="112">
        <f>IF(I27=TRUE,J24*C32,0)</f>
        <v>0</v>
      </c>
      <c r="K32" s="112">
        <f>IF(I27=TRUE,K24*C32,0)</f>
        <v>0</v>
      </c>
      <c r="L32" s="112">
        <f>IF(I27=TRUE,L24*C32,0)</f>
        <v>0</v>
      </c>
      <c r="M32" s="112">
        <f>IF(I27=TRUE,M24*C32,0)</f>
        <v>0</v>
      </c>
      <c r="N32" s="112">
        <f>IF(I27=TRUE,N24*C32,0)</f>
        <v>0</v>
      </c>
      <c r="O32" s="112">
        <f>SUM(D32:N32)</f>
        <v>0</v>
      </c>
      <c r="P32" s="9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62" customFormat="1" ht="14.5" customHeight="1" x14ac:dyDescent="0.35">
      <c r="A33" s="84" t="s">
        <v>35</v>
      </c>
      <c r="B33" s="85"/>
      <c r="C33" s="85"/>
      <c r="D33" s="87">
        <f>IF(I27=TRUE,D22-D32,0)</f>
        <v>0</v>
      </c>
      <c r="E33" s="87">
        <f>IF(I27=TRUE,E22-E32,0)</f>
        <v>0</v>
      </c>
      <c r="F33" s="87">
        <f>IF(I27=TRUE,F22-F32,0)</f>
        <v>0</v>
      </c>
      <c r="G33" s="87">
        <f>IF(I27=TRUE,G22-G32,0)</f>
        <v>0</v>
      </c>
      <c r="H33" s="87">
        <f>IF(I27=TRUE,H22-H32,0)</f>
        <v>0</v>
      </c>
      <c r="I33" s="87">
        <f>IF(I27=TRUE,I22-I32,0)</f>
        <v>0</v>
      </c>
      <c r="J33" s="87">
        <f>IF(I27=TRUE,J22-J32,0)</f>
        <v>0</v>
      </c>
      <c r="K33" s="87">
        <f>IF(I27=TRUE,K22-K32,0)</f>
        <v>0</v>
      </c>
      <c r="L33" s="87">
        <f>IF(I27=TRUE,L22-L32,0)</f>
        <v>0</v>
      </c>
      <c r="M33" s="87">
        <f>IF(I27=TRUE,M22-M32,0)</f>
        <v>0</v>
      </c>
      <c r="N33" s="87">
        <f>IF(I27=TRUE,N22-N32,0)</f>
        <v>0</v>
      </c>
      <c r="O33" s="87">
        <f>SUM(IF(D33&gt;0,D33,0)+IF(E33&gt;0,E33,0)+IF(F33&gt;0,F33,0)+IF(G33&gt;0,G33,0)+IF(H33&gt;0,H33,0)+IF(I33&gt;0,I33,0)+IF(J33&gt;0,J33,0)+IF(K33&gt;0,K33,0)+IF(L33&gt;0,L33,0)+IF(M33&gt;0,M33,0)+IF(N33&gt;0,N33,0))</f>
        <v>0</v>
      </c>
      <c r="P33" s="37">
        <f>O33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69" customFormat="1" ht="7.15" customHeight="1" x14ac:dyDescent="0.35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4"/>
      <c r="P34" s="92"/>
    </row>
    <row r="35" spans="1:33" s="69" customFormat="1" ht="14.5" customHeight="1" x14ac:dyDescent="0.35">
      <c r="A35" s="264" t="s">
        <v>9</v>
      </c>
      <c r="B35" s="40"/>
      <c r="C35" s="20"/>
      <c r="D35" s="301" t="s">
        <v>33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62" t="s">
        <v>23</v>
      </c>
      <c r="P35" s="98" t="s">
        <v>26</v>
      </c>
    </row>
    <row r="36" spans="1:33" s="69" customFormat="1" ht="14.5" customHeight="1" x14ac:dyDescent="0.35">
      <c r="A36" s="265"/>
      <c r="B36" s="41"/>
      <c r="C36" s="21"/>
      <c r="D36" s="8">
        <v>44593</v>
      </c>
      <c r="E36" s="8">
        <v>44621</v>
      </c>
      <c r="F36" s="7">
        <v>44652</v>
      </c>
      <c r="G36" s="8">
        <v>44682</v>
      </c>
      <c r="H36" s="7">
        <v>44713</v>
      </c>
      <c r="I36" s="8">
        <v>44743</v>
      </c>
      <c r="J36" s="7">
        <v>44774</v>
      </c>
      <c r="K36" s="8">
        <v>44805</v>
      </c>
      <c r="L36" s="7">
        <v>44835</v>
      </c>
      <c r="M36" s="8">
        <v>44866</v>
      </c>
      <c r="N36" s="7">
        <v>44896</v>
      </c>
      <c r="O36" s="263"/>
      <c r="P36" s="99"/>
    </row>
    <row r="37" spans="1:33" ht="14.5" customHeight="1" x14ac:dyDescent="0.35">
      <c r="A37" s="218" t="s">
        <v>15</v>
      </c>
      <c r="B37" s="219"/>
      <c r="C37" s="220"/>
      <c r="D37" s="221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30">
        <f>SUM(D37:N37)</f>
        <v>0</v>
      </c>
      <c r="P37" s="63">
        <f>SUM(D37:N37)</f>
        <v>0</v>
      </c>
    </row>
    <row r="38" spans="1:33" ht="14.5" customHeight="1" x14ac:dyDescent="0.35">
      <c r="A38" s="223" t="s">
        <v>16</v>
      </c>
      <c r="B38" s="224"/>
      <c r="C38" s="225"/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1">
        <f t="shared" ref="O38:O44" si="5">SUM(D38:N38)</f>
        <v>0</v>
      </c>
      <c r="P38" s="64">
        <f t="shared" ref="P38:P44" si="6">SUM(D38:N38)</f>
        <v>0</v>
      </c>
    </row>
    <row r="39" spans="1:33" ht="14.5" customHeight="1" x14ac:dyDescent="0.35">
      <c r="A39" s="223" t="s">
        <v>17</v>
      </c>
      <c r="B39" s="224"/>
      <c r="C39" s="225"/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31">
        <f t="shared" si="5"/>
        <v>0</v>
      </c>
      <c r="P39" s="64">
        <f t="shared" si="6"/>
        <v>0</v>
      </c>
    </row>
    <row r="40" spans="1:33" ht="14.5" customHeight="1" x14ac:dyDescent="0.35">
      <c r="A40" s="223" t="s">
        <v>18</v>
      </c>
      <c r="B40" s="224"/>
      <c r="C40" s="225"/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31">
        <f t="shared" si="5"/>
        <v>0</v>
      </c>
      <c r="P40" s="64">
        <f t="shared" si="6"/>
        <v>0</v>
      </c>
    </row>
    <row r="41" spans="1:33" ht="14.5" customHeight="1" x14ac:dyDescent="0.35">
      <c r="A41" s="223" t="s">
        <v>19</v>
      </c>
      <c r="B41" s="224"/>
      <c r="C41" s="225"/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31">
        <f t="shared" si="5"/>
        <v>0</v>
      </c>
      <c r="P41" s="64">
        <f t="shared" si="6"/>
        <v>0</v>
      </c>
    </row>
    <row r="42" spans="1:33" ht="14.5" customHeight="1" x14ac:dyDescent="0.35">
      <c r="A42" s="223" t="s">
        <v>20</v>
      </c>
      <c r="B42" s="224"/>
      <c r="C42" s="225"/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31">
        <f t="shared" si="5"/>
        <v>0</v>
      </c>
      <c r="P42" s="64">
        <f t="shared" si="6"/>
        <v>0</v>
      </c>
    </row>
    <row r="43" spans="1:33" ht="14.5" customHeight="1" x14ac:dyDescent="0.35">
      <c r="A43" s="223" t="s">
        <v>21</v>
      </c>
      <c r="B43" s="224"/>
      <c r="C43" s="225"/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31">
        <f t="shared" si="5"/>
        <v>0</v>
      </c>
      <c r="P43" s="64">
        <f t="shared" si="6"/>
        <v>0</v>
      </c>
    </row>
    <row r="44" spans="1:33" ht="14.5" customHeight="1" x14ac:dyDescent="0.35">
      <c r="A44" s="228" t="s">
        <v>22</v>
      </c>
      <c r="B44" s="229"/>
      <c r="C44" s="230"/>
      <c r="D44" s="231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32">
        <f t="shared" si="5"/>
        <v>0</v>
      </c>
      <c r="P44" s="65">
        <f t="shared" si="6"/>
        <v>0</v>
      </c>
    </row>
    <row r="45" spans="1:33" ht="14.5" customHeight="1" x14ac:dyDescent="0.35">
      <c r="A45" s="11" t="s">
        <v>81</v>
      </c>
      <c r="B45" s="43"/>
      <c r="C45" s="23" t="s">
        <v>14</v>
      </c>
      <c r="D45" s="36">
        <f>SUM(D37:D44)</f>
        <v>0</v>
      </c>
      <c r="E45" s="36">
        <f t="shared" ref="E45:N45" si="7">SUM(E37:E44)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>SUM(O37:O44)</f>
        <v>0</v>
      </c>
      <c r="P45" s="83">
        <f>SUM(D45:N45)</f>
        <v>0</v>
      </c>
      <c r="Q45" s="184"/>
    </row>
    <row r="46" spans="1:33" s="56" customFormat="1" ht="14.5" customHeight="1" x14ac:dyDescent="0.35">
      <c r="A46" s="80" t="s">
        <v>80</v>
      </c>
      <c r="B46" s="81"/>
      <c r="C46" s="86">
        <v>0.25</v>
      </c>
      <c r="D46" s="78">
        <f>D23*C46</f>
        <v>0</v>
      </c>
      <c r="E46" s="78">
        <f>E23*C46</f>
        <v>0</v>
      </c>
      <c r="F46" s="78">
        <f>F23*C46</f>
        <v>0</v>
      </c>
      <c r="G46" s="78">
        <f>G23*C46</f>
        <v>0</v>
      </c>
      <c r="H46" s="78">
        <f>H23*C46</f>
        <v>0</v>
      </c>
      <c r="I46" s="78">
        <f>I23*C46</f>
        <v>0</v>
      </c>
      <c r="J46" s="78">
        <f>J23*C46</f>
        <v>0</v>
      </c>
      <c r="K46" s="78">
        <f>K23*C46</f>
        <v>0</v>
      </c>
      <c r="L46" s="78">
        <f>L23*C46</f>
        <v>0</v>
      </c>
      <c r="M46" s="78">
        <f>M23*C46</f>
        <v>0</v>
      </c>
      <c r="N46" s="78">
        <f>N23*C46</f>
        <v>0</v>
      </c>
      <c r="O46" s="79">
        <f>SUM(D46:N46)</f>
        <v>0</v>
      </c>
      <c r="P46" s="92"/>
      <c r="Q46" s="184"/>
    </row>
    <row r="47" spans="1:33" s="197" customFormat="1" ht="14.5" customHeight="1" x14ac:dyDescent="0.35">
      <c r="A47" s="126" t="s">
        <v>44</v>
      </c>
      <c r="B47" s="127"/>
      <c r="C47" s="128">
        <v>0.75</v>
      </c>
      <c r="D47" s="129">
        <f>D46*C47</f>
        <v>0</v>
      </c>
      <c r="E47" s="129">
        <f>E46*C47</f>
        <v>0</v>
      </c>
      <c r="F47" s="129">
        <f>F46*C47</f>
        <v>0</v>
      </c>
      <c r="G47" s="129">
        <f>G46*C47</f>
        <v>0</v>
      </c>
      <c r="H47" s="129">
        <f>H46*C47</f>
        <v>0</v>
      </c>
      <c r="I47" s="129">
        <f>I46*C47</f>
        <v>0</v>
      </c>
      <c r="J47" s="129">
        <f>J46*C47</f>
        <v>0</v>
      </c>
      <c r="K47" s="129">
        <f>K46*C47</f>
        <v>0</v>
      </c>
      <c r="L47" s="129">
        <f>L46*C47</f>
        <v>0</v>
      </c>
      <c r="M47" s="129">
        <f>M46*C47</f>
        <v>0</v>
      </c>
      <c r="N47" s="129">
        <f>N46*C47</f>
        <v>0</v>
      </c>
      <c r="O47" s="129">
        <f>SUM(D47:N47)</f>
        <v>0</v>
      </c>
      <c r="P47" s="92"/>
    </row>
    <row r="48" spans="1:33" s="57" customFormat="1" ht="14.5" customHeight="1" x14ac:dyDescent="0.35">
      <c r="A48" s="206" t="s">
        <v>83</v>
      </c>
      <c r="B48" s="207"/>
      <c r="C48" s="208"/>
      <c r="D48" s="36">
        <f>D45*D17</f>
        <v>0</v>
      </c>
      <c r="E48" s="36">
        <f t="shared" ref="E48:I48" si="8">E45*E17</f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>J45*J17</f>
        <v>0</v>
      </c>
      <c r="K48" s="36">
        <f>K45*K17</f>
        <v>0</v>
      </c>
      <c r="L48" s="36">
        <f>L45*L17</f>
        <v>0</v>
      </c>
      <c r="M48" s="36">
        <f>M45*M17</f>
        <v>0</v>
      </c>
      <c r="N48" s="36">
        <f>N45*N17</f>
        <v>0</v>
      </c>
      <c r="O48" s="36">
        <f>SUM(D48:N48)</f>
        <v>0</v>
      </c>
      <c r="P48" s="92"/>
      <c r="Q48" s="184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205" customFormat="1" ht="14.5" customHeight="1" x14ac:dyDescent="0.35">
      <c r="A49" s="198" t="s">
        <v>82</v>
      </c>
      <c r="B49" s="199"/>
      <c r="C49" s="200">
        <v>0.75</v>
      </c>
      <c r="D49" s="201">
        <f>D48*C49</f>
        <v>0</v>
      </c>
      <c r="E49" s="201">
        <f>E48*C49</f>
        <v>0</v>
      </c>
      <c r="F49" s="201">
        <f>F48*C49</f>
        <v>0</v>
      </c>
      <c r="G49" s="201">
        <f>G48*C49</f>
        <v>0</v>
      </c>
      <c r="H49" s="201">
        <f>H48*C49</f>
        <v>0</v>
      </c>
      <c r="I49" s="201">
        <f>I48*C49</f>
        <v>0</v>
      </c>
      <c r="J49" s="201">
        <f>J48*C49</f>
        <v>0</v>
      </c>
      <c r="K49" s="201">
        <f>K48*C49</f>
        <v>0</v>
      </c>
      <c r="L49" s="201">
        <f>L48*C49</f>
        <v>0</v>
      </c>
      <c r="M49" s="201">
        <f>M48*C49</f>
        <v>0</v>
      </c>
      <c r="N49" s="201">
        <f>N48*C49</f>
        <v>0</v>
      </c>
      <c r="O49" s="202">
        <f t="shared" ref="O49" si="9">SUM(D49:N49)</f>
        <v>0</v>
      </c>
      <c r="P49" s="92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1:33" s="57" customFormat="1" ht="14.5" customHeight="1" x14ac:dyDescent="0.35">
      <c r="A50" s="109" t="s">
        <v>46</v>
      </c>
      <c r="B50" s="110"/>
      <c r="C50" s="113"/>
      <c r="D50" s="114">
        <f t="shared" ref="D50:I50" si="10">IF(D47&gt;D49,D49,D47)</f>
        <v>0</v>
      </c>
      <c r="E50" s="114">
        <f t="shared" si="10"/>
        <v>0</v>
      </c>
      <c r="F50" s="114">
        <f t="shared" si="10"/>
        <v>0</v>
      </c>
      <c r="G50" s="114">
        <f t="shared" si="10"/>
        <v>0</v>
      </c>
      <c r="H50" s="114">
        <f t="shared" si="10"/>
        <v>0</v>
      </c>
      <c r="I50" s="114">
        <f t="shared" si="10"/>
        <v>0</v>
      </c>
      <c r="J50" s="114">
        <f>IF(J47&gt;J49,J49,J47)</f>
        <v>0</v>
      </c>
      <c r="K50" s="114">
        <f>IF(K47&gt;K49,K49,K47)</f>
        <v>0</v>
      </c>
      <c r="L50" s="114">
        <f t="shared" ref="L50:N50" si="11">IF(L47&gt;L49,L49,L47)</f>
        <v>0</v>
      </c>
      <c r="M50" s="114">
        <f t="shared" si="11"/>
        <v>0</v>
      </c>
      <c r="N50" s="114">
        <f t="shared" si="11"/>
        <v>0</v>
      </c>
      <c r="O50" s="114">
        <f>SUM(D50:N50)</f>
        <v>0</v>
      </c>
      <c r="P50" s="92"/>
      <c r="Q50" s="184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57" customFormat="1" ht="14.5" customHeight="1" x14ac:dyDescent="0.35">
      <c r="A51" s="84" t="s">
        <v>35</v>
      </c>
      <c r="B51" s="85"/>
      <c r="C51" s="85"/>
      <c r="D51" s="87">
        <f>D45-D50</f>
        <v>0</v>
      </c>
      <c r="E51" s="87">
        <f t="shared" ref="E51:I51" si="12">E45-E50</f>
        <v>0</v>
      </c>
      <c r="F51" s="87">
        <f t="shared" si="12"/>
        <v>0</v>
      </c>
      <c r="G51" s="87">
        <f t="shared" si="12"/>
        <v>0</v>
      </c>
      <c r="H51" s="87">
        <f t="shared" si="12"/>
        <v>0</v>
      </c>
      <c r="I51" s="87">
        <f t="shared" si="12"/>
        <v>0</v>
      </c>
      <c r="J51" s="87">
        <f>J45-J50</f>
        <v>0</v>
      </c>
      <c r="K51" s="87">
        <f>K45-K50</f>
        <v>0</v>
      </c>
      <c r="L51" s="87">
        <f t="shared" ref="L51:N51" si="13">L45-L50</f>
        <v>0</v>
      </c>
      <c r="M51" s="87">
        <f>M45-M50</f>
        <v>0</v>
      </c>
      <c r="N51" s="87">
        <f t="shared" si="13"/>
        <v>0</v>
      </c>
      <c r="O51" s="87">
        <f>SUM(IF(D51&gt;0,D51,0)+IF(E51&gt;0,E51,0)+IF(F51&gt;0,F51,0)+IF(G51&gt;0,G51,0)+IF(H51&gt;0,H51,0)+IF(I51&gt;0,I51,0)+IF(J51&gt;0,J51,0)+IF(K51&gt;0,K51,0)+IF(L51&gt;0,L51,0)+IF(M51&gt;0,M51,0)+IF(N51&gt;0,N51,0))</f>
        <v>0</v>
      </c>
      <c r="P51" s="37">
        <f>O45-O50</f>
        <v>0</v>
      </c>
      <c r="Q51" s="184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57" customFormat="1" ht="7.1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3"/>
      <c r="P52" s="9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57" customFormat="1" ht="14.5" customHeight="1" thickBot="1" x14ac:dyDescent="0.4">
      <c r="A53" s="119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2">
        <f>O22+O45</f>
        <v>0</v>
      </c>
      <c r="P53" s="124">
        <f>SUM(D22:N22)+SUM(D45:N45)</f>
        <v>0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57" customFormat="1" ht="14.5" customHeight="1" thickBot="1" x14ac:dyDescent="0.4">
      <c r="A54" s="115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6"/>
      <c r="O54" s="118">
        <f>IF(I27=TRUE,O50+O32,O24+O50)</f>
        <v>0</v>
      </c>
      <c r="P54" s="125">
        <f>IF(I27=TRUE,SUM(D50:N50)+SUM(D32:N32),SUM(D24:N24)+SUM(D50:N50))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57" customFormat="1" ht="14.5" customHeight="1" x14ac:dyDescent="0.35">
      <c r="A55" s="94" t="s">
        <v>36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23">
        <f>IF(I27=TRUE,IF(O51&lt;0,O33,O33+O51),IF(O51&lt;0,O25,O25+O51))</f>
        <v>0</v>
      </c>
      <c r="P55" s="24">
        <f>O53-O54</f>
        <v>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57" customForma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6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57" customForma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59"/>
      <c r="P57" s="159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57" customForma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08"/>
      <c r="P58" s="159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57" customForma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</sheetData>
  <sheetProtection algorithmName="SHA-512" hashValue="DhMgc5tXpF3aMqxnUS2Gcizql2AZwxG7b1M2rSsVyVILbQXIPO21Ao9+NwvL9YIHvZWXM5J4uP/RDNT9JB83Kw==" saltValue="AR/xLcuJlLdH6c9K6qly5A==" spinCount="100000" sheet="1" objects="1" scenarios="1" selectLockedCells="1"/>
  <mergeCells count="26">
    <mergeCell ref="A30:C31"/>
    <mergeCell ref="D30:N30"/>
    <mergeCell ref="O30:O31"/>
    <mergeCell ref="A35:A36"/>
    <mergeCell ref="D35:N35"/>
    <mergeCell ref="O35:O36"/>
    <mergeCell ref="A28:C29"/>
    <mergeCell ref="D28:H29"/>
    <mergeCell ref="K28:L28"/>
    <mergeCell ref="M28:N28"/>
    <mergeCell ref="K29:L29"/>
    <mergeCell ref="M29:N29"/>
    <mergeCell ref="A12:C13"/>
    <mergeCell ref="D12:N12"/>
    <mergeCell ref="O12:O13"/>
    <mergeCell ref="P12:P13"/>
    <mergeCell ref="A19:A20"/>
    <mergeCell ref="D19:N19"/>
    <mergeCell ref="O19:O20"/>
    <mergeCell ref="B7:C7"/>
    <mergeCell ref="H7:K7"/>
    <mergeCell ref="B4:C4"/>
    <mergeCell ref="B5:C5"/>
    <mergeCell ref="H5:K5"/>
    <mergeCell ref="B6:C6"/>
    <mergeCell ref="H6:K6"/>
  </mergeCells>
  <conditionalFormatting sqref="D25:N25">
    <cfRule type="cellIs" dxfId="224" priority="24" operator="lessThanOrEqual">
      <formula>0</formula>
    </cfRule>
    <cfRule type="cellIs" dxfId="223" priority="25" operator="greaterThan">
      <formula>0</formula>
    </cfRule>
  </conditionalFormatting>
  <conditionalFormatting sqref="D33:N33">
    <cfRule type="cellIs" dxfId="222" priority="18" operator="lessThanOrEqual">
      <formula>0</formula>
    </cfRule>
    <cfRule type="cellIs" dxfId="221" priority="19" operator="greaterThan">
      <formula>0</formula>
    </cfRule>
  </conditionalFormatting>
  <conditionalFormatting sqref="O25">
    <cfRule type="cellIs" dxfId="220" priority="16" operator="lessThanOrEqual">
      <formula>0</formula>
    </cfRule>
    <cfRule type="cellIs" dxfId="219" priority="17" operator="greaterThan">
      <formula>0</formula>
    </cfRule>
  </conditionalFormatting>
  <conditionalFormatting sqref="O33">
    <cfRule type="cellIs" dxfId="218" priority="14" operator="lessThanOrEqual">
      <formula>0</formula>
    </cfRule>
    <cfRule type="cellIs" dxfId="217" priority="15" operator="greaterThan">
      <formula>0</formula>
    </cfRule>
  </conditionalFormatting>
  <conditionalFormatting sqref="D51:O51">
    <cfRule type="cellIs" dxfId="216" priority="12" operator="lessThanOrEqual">
      <formula>0</formula>
    </cfRule>
    <cfRule type="cellIs" dxfId="215" priority="13" operator="greaterThan">
      <formula>0</formula>
    </cfRule>
  </conditionalFormatting>
  <conditionalFormatting sqref="D15">
    <cfRule type="cellIs" dxfId="214" priority="11" operator="greaterThan">
      <formula>$D$14</formula>
    </cfRule>
  </conditionalFormatting>
  <conditionalFormatting sqref="E15">
    <cfRule type="cellIs" dxfId="213" priority="10" operator="greaterThan">
      <formula>$E$14</formula>
    </cfRule>
  </conditionalFormatting>
  <conditionalFormatting sqref="F15">
    <cfRule type="cellIs" dxfId="212" priority="9" operator="greaterThan">
      <formula>$F$14</formula>
    </cfRule>
  </conditionalFormatting>
  <conditionalFormatting sqref="G15">
    <cfRule type="cellIs" dxfId="211" priority="8" operator="greaterThan">
      <formula>$G$14</formula>
    </cfRule>
  </conditionalFormatting>
  <conditionalFormatting sqref="H15">
    <cfRule type="cellIs" dxfId="210" priority="7" operator="greaterThan">
      <formula>$H$14</formula>
    </cfRule>
  </conditionalFormatting>
  <conditionalFormatting sqref="I15">
    <cfRule type="cellIs" dxfId="209" priority="6" operator="greaterThan">
      <formula>$I$14</formula>
    </cfRule>
  </conditionalFormatting>
  <conditionalFormatting sqref="J15">
    <cfRule type="cellIs" dxfId="208" priority="5" operator="greaterThan">
      <formula>$J$14</formula>
    </cfRule>
  </conditionalFormatting>
  <conditionalFormatting sqref="K15">
    <cfRule type="cellIs" dxfId="207" priority="4" operator="greaterThan">
      <formula>$K$14</formula>
    </cfRule>
  </conditionalFormatting>
  <conditionalFormatting sqref="L15">
    <cfRule type="cellIs" dxfId="206" priority="3" operator="greaterThan">
      <formula>$L$14</formula>
    </cfRule>
  </conditionalFormatting>
  <conditionalFormatting sqref="M15">
    <cfRule type="cellIs" dxfId="205" priority="2" operator="greaterThan">
      <formula>$M$14</formula>
    </cfRule>
  </conditionalFormatting>
  <conditionalFormatting sqref="N15">
    <cfRule type="cellIs" dxfId="204" priority="1" operator="greaterThan">
      <formula>$N$14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locked="0" defaultSize="0" autoFill="0" autoLine="0" autoPict="0">
                <anchor moveWithCells="1">
                  <from>
                    <xdr:col>8</xdr:col>
                    <xdr:colOff>552450</xdr:colOff>
                    <xdr:row>3</xdr:row>
                    <xdr:rowOff>0</xdr:rowOff>
                  </from>
                  <to>
                    <xdr:col>8</xdr:col>
                    <xdr:colOff>736600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8" name="Check Box 19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9" name="Check Box 20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10" name="Check Box 21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11" name="Check Box 22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2934413C-D94B-40F0-8D71-F8BCD08867BB}">
            <xm:f>NOT(ISERROR(SEARCH(TRUE,I27)))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C917076A-066D-4EDC-BA5B-BC4E04AADB8A}">
            <xm:f>NOT(ISERROR(SEARCH(FALSE,I27)))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0" operator="containsText" id="{3C82F778-9FAB-4525-8749-A7AAF529114C}">
            <xm:f>NOT(ISERROR(SEARCH(TRUE,J27)))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C94CD8D3-366C-4E75-89A7-D5397BE504AE}">
            <xm:f>NOT(ISERROR(SEARCH(FALSE,J27)))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796875" defaultRowHeight="14.5" x14ac:dyDescent="0.35"/>
  <cols>
    <col min="1" max="2" width="29.26953125" style="53" customWidth="1"/>
    <col min="3" max="3" width="10.26953125" style="53" customWidth="1"/>
    <col min="4" max="10" width="12.1796875" style="53" customWidth="1"/>
    <col min="11" max="11" width="12.54296875" style="53" bestFit="1" customWidth="1"/>
    <col min="12" max="14" width="12.1796875" style="53" customWidth="1"/>
    <col min="15" max="15" width="17.81640625" style="53" customWidth="1"/>
    <col min="16" max="16" width="11.54296875" style="159" customWidth="1"/>
    <col min="17" max="33" width="18.1796875" style="56"/>
    <col min="34" max="16384" width="18.1796875" style="53"/>
  </cols>
  <sheetData>
    <row r="1" spans="1:33" ht="30" x14ac:dyDescent="0.6">
      <c r="A1" s="177" t="s">
        <v>40</v>
      </c>
      <c r="B1" s="177"/>
      <c r="C1" s="253" t="s">
        <v>0</v>
      </c>
    </row>
    <row r="2" spans="1:33" ht="14.5" customHeight="1" x14ac:dyDescent="0.35"/>
    <row r="3" spans="1:33" ht="14.5" customHeight="1" x14ac:dyDescent="0.35">
      <c r="A3" s="142" t="s">
        <v>41</v>
      </c>
      <c r="B3" s="143"/>
      <c r="C3" s="144"/>
      <c r="D3" s="142" t="s">
        <v>62</v>
      </c>
      <c r="E3" s="143"/>
      <c r="F3" s="143"/>
      <c r="G3" s="143"/>
      <c r="H3" s="143"/>
      <c r="I3" s="143"/>
      <c r="J3" s="143"/>
      <c r="K3" s="146"/>
      <c r="L3" s="145"/>
    </row>
    <row r="4" spans="1:33" x14ac:dyDescent="0.35">
      <c r="A4" s="1" t="s">
        <v>78</v>
      </c>
      <c r="B4" s="283"/>
      <c r="C4" s="284"/>
      <c r="D4" s="1" t="s">
        <v>66</v>
      </c>
      <c r="E4" s="26"/>
      <c r="F4" s="26"/>
      <c r="G4" s="165"/>
      <c r="H4" s="156" t="s">
        <v>67</v>
      </c>
      <c r="I4" s="165"/>
      <c r="J4" s="54"/>
      <c r="K4" s="155"/>
      <c r="L4" s="28"/>
    </row>
    <row r="5" spans="1:33" x14ac:dyDescent="0.35">
      <c r="A5" s="147" t="s">
        <v>4</v>
      </c>
      <c r="B5" s="285"/>
      <c r="C5" s="286"/>
      <c r="D5" s="147" t="s">
        <v>65</v>
      </c>
      <c r="E5" s="149"/>
      <c r="F5" s="149"/>
      <c r="G5" s="149"/>
      <c r="H5" s="277"/>
      <c r="I5" s="278"/>
      <c r="J5" s="278"/>
      <c r="K5" s="279"/>
      <c r="L5" s="28"/>
    </row>
    <row r="6" spans="1:33" x14ac:dyDescent="0.35">
      <c r="A6" s="147" t="s">
        <v>5</v>
      </c>
      <c r="B6" s="285"/>
      <c r="C6" s="286"/>
      <c r="D6" s="147" t="s">
        <v>64</v>
      </c>
      <c r="E6" s="149"/>
      <c r="F6" s="149"/>
      <c r="G6" s="149"/>
      <c r="H6" s="277"/>
      <c r="I6" s="278"/>
      <c r="J6" s="278"/>
      <c r="K6" s="279"/>
      <c r="L6" s="28"/>
    </row>
    <row r="7" spans="1:33" x14ac:dyDescent="0.35">
      <c r="A7" s="148" t="s">
        <v>6</v>
      </c>
      <c r="B7" s="287"/>
      <c r="C7" s="288"/>
      <c r="D7" s="148" t="s">
        <v>63</v>
      </c>
      <c r="E7" s="150"/>
      <c r="F7" s="150"/>
      <c r="G7" s="150"/>
      <c r="H7" s="280"/>
      <c r="I7" s="281"/>
      <c r="J7" s="281"/>
      <c r="K7" s="282"/>
      <c r="L7" s="28"/>
      <c r="M7" s="28"/>
      <c r="N7" s="28"/>
    </row>
    <row r="8" spans="1:33" ht="7.15" customHeight="1" x14ac:dyDescent="0.35">
      <c r="A8" s="14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6"/>
    </row>
    <row r="9" spans="1:33" ht="14.5" customHeight="1" x14ac:dyDescent="0.35">
      <c r="A9" s="33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70"/>
      <c r="N9" s="71" t="s">
        <v>28</v>
      </c>
      <c r="O9" s="151" t="s">
        <v>39</v>
      </c>
      <c r="P9" s="152" t="s">
        <v>26</v>
      </c>
    </row>
    <row r="10" spans="1:33" ht="14.5" customHeight="1" x14ac:dyDescent="0.35">
      <c r="A10" s="34" t="s">
        <v>8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3"/>
      <c r="P10" s="154"/>
    </row>
    <row r="11" spans="1:33" s="57" customFormat="1" ht="7.15" customHeight="1" x14ac:dyDescent="0.3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72"/>
      <c r="P11" s="9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57" customFormat="1" ht="14.5" customHeight="1" x14ac:dyDescent="0.35">
      <c r="A12" s="267" t="s">
        <v>25</v>
      </c>
      <c r="B12" s="268"/>
      <c r="C12" s="268"/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3"/>
      <c r="O12" s="262" t="s">
        <v>38</v>
      </c>
      <c r="P12" s="299" t="s">
        <v>26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57" customFormat="1" ht="14.5" customHeight="1" x14ac:dyDescent="0.35">
      <c r="A13" s="269"/>
      <c r="B13" s="270"/>
      <c r="C13" s="270"/>
      <c r="D13" s="8">
        <v>44593</v>
      </c>
      <c r="E13" s="8">
        <v>44621</v>
      </c>
      <c r="F13" s="8">
        <v>44652</v>
      </c>
      <c r="G13" s="8">
        <v>44682</v>
      </c>
      <c r="H13" s="8">
        <v>44713</v>
      </c>
      <c r="I13" s="8">
        <v>44743</v>
      </c>
      <c r="J13" s="8">
        <v>44774</v>
      </c>
      <c r="K13" s="8">
        <v>44805</v>
      </c>
      <c r="L13" s="8">
        <v>44835</v>
      </c>
      <c r="M13" s="8">
        <v>44866</v>
      </c>
      <c r="N13" s="8">
        <v>44896</v>
      </c>
      <c r="O13" s="263"/>
      <c r="P13" s="30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57" customFormat="1" ht="14.5" customHeight="1" x14ac:dyDescent="0.35">
      <c r="A14" s="1" t="s">
        <v>7</v>
      </c>
      <c r="B14" s="26"/>
      <c r="C14" s="75"/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9">
        <f>AVERAGE(D14:N14)</f>
        <v>0</v>
      </c>
      <c r="P14" s="190">
        <f>SUM(D14:N14)</f>
        <v>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57" customFormat="1" ht="14.5" customHeight="1" x14ac:dyDescent="0.35">
      <c r="A15" s="22" t="s">
        <v>10</v>
      </c>
      <c r="B15" s="27"/>
      <c r="C15" s="76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2">
        <f>AVERAGE(D15:N15)</f>
        <v>0</v>
      </c>
      <c r="P15" s="193">
        <f>SUM(D15:N15)</f>
        <v>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59" customFormat="1" ht="14.5" customHeight="1" x14ac:dyDescent="0.35">
      <c r="A16" s="25" t="s">
        <v>27</v>
      </c>
      <c r="B16" s="39"/>
      <c r="C16" s="77"/>
      <c r="D16" s="194">
        <f>D14-D15</f>
        <v>0</v>
      </c>
      <c r="E16" s="194">
        <f t="shared" ref="E16:N16" si="0">E14-E15</f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4">
        <f t="shared" si="0"/>
        <v>0</v>
      </c>
      <c r="J16" s="194">
        <f t="shared" si="0"/>
        <v>0</v>
      </c>
      <c r="K16" s="194">
        <f t="shared" si="0"/>
        <v>0</v>
      </c>
      <c r="L16" s="194">
        <f t="shared" si="0"/>
        <v>0</v>
      </c>
      <c r="M16" s="194">
        <f t="shared" si="0"/>
        <v>0</v>
      </c>
      <c r="N16" s="194">
        <f t="shared" si="0"/>
        <v>0</v>
      </c>
      <c r="O16" s="195">
        <f>AVERAGE(D16:N16)</f>
        <v>0</v>
      </c>
      <c r="P16" s="196">
        <f>SUM(D16:N16)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57" customFormat="1" ht="14.5" customHeight="1" x14ac:dyDescent="0.35">
      <c r="A17" s="50" t="s">
        <v>11</v>
      </c>
      <c r="B17" s="51"/>
      <c r="C17" s="60"/>
      <c r="D17" s="185">
        <f>IF(D14,D15/D14,0)</f>
        <v>0</v>
      </c>
      <c r="E17" s="185">
        <f t="shared" ref="E17:N17" si="1">IF(E14,E15/E14,0)</f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  <c r="L17" s="185">
        <f t="shared" si="1"/>
        <v>0</v>
      </c>
      <c r="M17" s="185">
        <f t="shared" si="1"/>
        <v>0</v>
      </c>
      <c r="N17" s="185">
        <f t="shared" si="1"/>
        <v>0</v>
      </c>
      <c r="O17" s="185">
        <f>IF(O14,O15/O14,0)</f>
        <v>0</v>
      </c>
      <c r="P17" s="186">
        <f>IF(P14,P15/P14,0)</f>
        <v>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7" customFormat="1" ht="7.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3"/>
      <c r="P18" s="9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5" customHeight="1" x14ac:dyDescent="0.35">
      <c r="A19" s="264" t="s">
        <v>9</v>
      </c>
      <c r="B19" s="40"/>
      <c r="C19" s="20"/>
      <c r="D19" s="301" t="s">
        <v>33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62" t="s">
        <v>23</v>
      </c>
      <c r="P19" s="92"/>
    </row>
    <row r="20" spans="1:33" ht="14.5" customHeight="1" x14ac:dyDescent="0.35">
      <c r="A20" s="265"/>
      <c r="B20" s="41"/>
      <c r="C20" s="21"/>
      <c r="D20" s="8">
        <v>44593</v>
      </c>
      <c r="E20" s="8">
        <v>44621</v>
      </c>
      <c r="F20" s="7">
        <v>44652</v>
      </c>
      <c r="G20" s="8">
        <v>44682</v>
      </c>
      <c r="H20" s="7">
        <v>44713</v>
      </c>
      <c r="I20" s="8">
        <v>44743</v>
      </c>
      <c r="J20" s="7">
        <v>44774</v>
      </c>
      <c r="K20" s="8">
        <v>44805</v>
      </c>
      <c r="L20" s="7">
        <v>44835</v>
      </c>
      <c r="M20" s="8">
        <v>44866</v>
      </c>
      <c r="N20" s="7">
        <v>44896</v>
      </c>
      <c r="O20" s="263"/>
      <c r="P20" s="92"/>
    </row>
    <row r="21" spans="1:33" ht="14.5" customHeight="1" x14ac:dyDescent="0.35">
      <c r="A21" s="9" t="s">
        <v>13</v>
      </c>
      <c r="B21" s="42"/>
      <c r="C21" s="10"/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9">
        <f>SUM(D21:N21)</f>
        <v>0</v>
      </c>
      <c r="P21" s="92"/>
    </row>
    <row r="22" spans="1:33" ht="14.5" customHeight="1" x14ac:dyDescent="0.35">
      <c r="A22" s="47"/>
      <c r="B22" s="48"/>
      <c r="C22" s="49" t="s">
        <v>14</v>
      </c>
      <c r="D22" s="5">
        <f>D21</f>
        <v>0</v>
      </c>
      <c r="E22" s="6">
        <f t="shared" ref="E22:N22" si="2">E21</f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5">
        <f>SUM(D22:N22)</f>
        <v>0</v>
      </c>
      <c r="P22" s="92"/>
    </row>
    <row r="23" spans="1:33" s="61" customFormat="1" ht="14.5" customHeight="1" x14ac:dyDescent="0.35">
      <c r="A23" s="80" t="s">
        <v>31</v>
      </c>
      <c r="B23" s="81"/>
      <c r="C23" s="82" t="s">
        <v>32</v>
      </c>
      <c r="D23" s="78">
        <f t="shared" ref="D23:N23" si="3">D22*D17</f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9">
        <f>SUM(D23:N23)</f>
        <v>0</v>
      </c>
      <c r="P23" s="9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2" customFormat="1" ht="14.5" customHeight="1" x14ac:dyDescent="0.35">
      <c r="A24" s="109" t="s">
        <v>46</v>
      </c>
      <c r="B24" s="110"/>
      <c r="C24" s="111">
        <v>0.75</v>
      </c>
      <c r="D24" s="112">
        <f>D23*C24</f>
        <v>0</v>
      </c>
      <c r="E24" s="112">
        <f>E23*C24</f>
        <v>0</v>
      </c>
      <c r="F24" s="112">
        <f>F23*C24</f>
        <v>0</v>
      </c>
      <c r="G24" s="112">
        <f>G23*C24</f>
        <v>0</v>
      </c>
      <c r="H24" s="112">
        <f>H23*C24</f>
        <v>0</v>
      </c>
      <c r="I24" s="112">
        <f>I23*C24</f>
        <v>0</v>
      </c>
      <c r="J24" s="112">
        <f>J23*C24</f>
        <v>0</v>
      </c>
      <c r="K24" s="112">
        <f>K23*C24</f>
        <v>0</v>
      </c>
      <c r="L24" s="112">
        <f>L23*C24</f>
        <v>0</v>
      </c>
      <c r="M24" s="112">
        <f>M23*C24</f>
        <v>0</v>
      </c>
      <c r="N24" s="112">
        <f>N23*C24</f>
        <v>0</v>
      </c>
      <c r="O24" s="112">
        <f>IF(I27=FALSE,SUM(D24:N24),0)</f>
        <v>0</v>
      </c>
      <c r="P24" s="9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s="62" customFormat="1" ht="14.5" customHeight="1" x14ac:dyDescent="0.35">
      <c r="A25" s="84" t="s">
        <v>35</v>
      </c>
      <c r="B25" s="85"/>
      <c r="C25" s="85"/>
      <c r="D25" s="87">
        <f>D22-D24</f>
        <v>0</v>
      </c>
      <c r="E25" s="87">
        <f>E22-E24</f>
        <v>0</v>
      </c>
      <c r="F25" s="87">
        <f t="shared" ref="F25:M25" si="4">F22-F24</f>
        <v>0</v>
      </c>
      <c r="G25" s="87">
        <f t="shared" si="4"/>
        <v>0</v>
      </c>
      <c r="H25" s="87">
        <f t="shared" si="4"/>
        <v>0</v>
      </c>
      <c r="I25" s="87">
        <f t="shared" si="4"/>
        <v>0</v>
      </c>
      <c r="J25" s="87">
        <f>J22-J24</f>
        <v>0</v>
      </c>
      <c r="K25" s="87">
        <f t="shared" si="4"/>
        <v>0</v>
      </c>
      <c r="L25" s="87">
        <f t="shared" si="4"/>
        <v>0</v>
      </c>
      <c r="M25" s="87">
        <f t="shared" si="4"/>
        <v>0</v>
      </c>
      <c r="N25" s="87">
        <f>N22-N24</f>
        <v>0</v>
      </c>
      <c r="O25" s="87">
        <f>(IF(I27=FALSE,SUM(IF(D25&gt;0,D25,0)+IF(E25&gt;0,E25,0)+IF(F25&gt;0,F25,0)+IF(G25&gt;0,G25,0)+IF(H25&gt;0,H25,0)+IF(I25&gt;0,I25,0)+IF(J25&gt;0,J25,0)+IF(K25&gt;0,K25,0)+IF(L25&gt;0,L25,0)+IF(M25&gt;0,M25,0)+IF(N25&gt;0,N25,0)),0))</f>
        <v>0</v>
      </c>
      <c r="P25" s="37">
        <f>IF(I27=FALSE,O22-O24,0)</f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62" customFormat="1" ht="7.15" customHeight="1" x14ac:dyDescent="0.35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4"/>
      <c r="P26" s="9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62" customFormat="1" ht="14.5" hidden="1" customHeight="1" x14ac:dyDescent="0.35">
      <c r="A27" s="66"/>
      <c r="B27" s="66"/>
      <c r="C27" s="67"/>
      <c r="D27" s="168"/>
      <c r="E27" s="168"/>
      <c r="F27" s="168"/>
      <c r="G27" s="168"/>
      <c r="H27" s="168"/>
      <c r="I27" s="173" t="b">
        <v>0</v>
      </c>
      <c r="J27" s="173" t="b">
        <v>0</v>
      </c>
      <c r="K27" s="68"/>
      <c r="L27" s="68"/>
      <c r="M27" s="68"/>
      <c r="N27" s="68"/>
      <c r="O27" s="74"/>
      <c r="P27" s="9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62" customFormat="1" ht="14.5" customHeight="1" x14ac:dyDescent="0.35">
      <c r="A28" s="289" t="s">
        <v>76</v>
      </c>
      <c r="B28" s="290"/>
      <c r="C28" s="291"/>
      <c r="D28" s="306" t="s">
        <v>77</v>
      </c>
      <c r="E28" s="307"/>
      <c r="F28" s="307"/>
      <c r="G28" s="307"/>
      <c r="H28" s="308"/>
      <c r="I28" s="170" t="s">
        <v>69</v>
      </c>
      <c r="J28" s="170" t="s">
        <v>70</v>
      </c>
      <c r="K28" s="304" t="s">
        <v>73</v>
      </c>
      <c r="L28" s="304"/>
      <c r="M28" s="304" t="s">
        <v>72</v>
      </c>
      <c r="N28" s="304"/>
      <c r="O28" s="74"/>
      <c r="P28" s="9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62" customFormat="1" ht="14.5" customHeight="1" x14ac:dyDescent="0.35">
      <c r="A29" s="292"/>
      <c r="B29" s="293"/>
      <c r="C29" s="294"/>
      <c r="D29" s="309"/>
      <c r="E29" s="310"/>
      <c r="F29" s="310"/>
      <c r="G29" s="310"/>
      <c r="H29" s="311"/>
      <c r="I29" s="169"/>
      <c r="J29" s="169"/>
      <c r="K29" s="305">
        <v>400000</v>
      </c>
      <c r="L29" s="305"/>
      <c r="M29" s="305">
        <v>400000</v>
      </c>
      <c r="N29" s="305"/>
      <c r="O29" s="74"/>
      <c r="P29" s="9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s="62" customFormat="1" ht="14.5" customHeight="1" x14ac:dyDescent="0.35">
      <c r="A30" s="295"/>
      <c r="B30" s="295"/>
      <c r="C30" s="296"/>
      <c r="D30" s="301" t="s">
        <v>75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262" t="s">
        <v>23</v>
      </c>
      <c r="P30" s="92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62" customFormat="1" ht="14.5" customHeight="1" x14ac:dyDescent="0.35">
      <c r="A31" s="297"/>
      <c r="B31" s="297"/>
      <c r="C31" s="298"/>
      <c r="D31" s="8">
        <v>44593</v>
      </c>
      <c r="E31" s="8">
        <v>44621</v>
      </c>
      <c r="F31" s="7">
        <v>44652</v>
      </c>
      <c r="G31" s="8">
        <v>44682</v>
      </c>
      <c r="H31" s="7">
        <v>44713</v>
      </c>
      <c r="I31" s="8">
        <v>44743</v>
      </c>
      <c r="J31" s="7">
        <v>44774</v>
      </c>
      <c r="K31" s="8">
        <v>44805</v>
      </c>
      <c r="L31" s="7">
        <v>44835</v>
      </c>
      <c r="M31" s="8">
        <v>44866</v>
      </c>
      <c r="N31" s="7">
        <v>44896</v>
      </c>
      <c r="O31" s="263"/>
      <c r="P31" s="92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s="62" customFormat="1" ht="14.5" customHeight="1" x14ac:dyDescent="0.35">
      <c r="A32" s="171" t="s">
        <v>71</v>
      </c>
      <c r="B32" s="172"/>
      <c r="C32" s="187">
        <f>IF(I27=TRUE,((M29-K29)/K29*-1),0)</f>
        <v>0</v>
      </c>
      <c r="D32" s="112">
        <f>IF(I27=TRUE,D24*C32,0)</f>
        <v>0</v>
      </c>
      <c r="E32" s="112">
        <f>IF(I27=TRUE,E24*C32,0)</f>
        <v>0</v>
      </c>
      <c r="F32" s="112">
        <f>IF(I27=TRUE,F24*C32,0)</f>
        <v>0</v>
      </c>
      <c r="G32" s="112">
        <f>IF(I27=TRUE,G24*C32,0)</f>
        <v>0</v>
      </c>
      <c r="H32" s="112">
        <f>IF(I27=TRUE,H24*C32,0)</f>
        <v>0</v>
      </c>
      <c r="I32" s="112">
        <f>IF(I27=TRUE,I24*C32,0)</f>
        <v>0</v>
      </c>
      <c r="J32" s="112">
        <f>IF(I27=TRUE,J24*C32,0)</f>
        <v>0</v>
      </c>
      <c r="K32" s="112">
        <f>IF(I27=TRUE,K24*C32,0)</f>
        <v>0</v>
      </c>
      <c r="L32" s="112">
        <f>IF(I27=TRUE,L24*C32,0)</f>
        <v>0</v>
      </c>
      <c r="M32" s="112">
        <f>IF(I27=TRUE,M24*C32,0)</f>
        <v>0</v>
      </c>
      <c r="N32" s="112">
        <f>IF(I27=TRUE,N24*C32,0)</f>
        <v>0</v>
      </c>
      <c r="O32" s="112">
        <f>SUM(D32:N32)</f>
        <v>0</v>
      </c>
      <c r="P32" s="9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62" customFormat="1" ht="14.5" customHeight="1" x14ac:dyDescent="0.35">
      <c r="A33" s="84" t="s">
        <v>35</v>
      </c>
      <c r="B33" s="85"/>
      <c r="C33" s="85"/>
      <c r="D33" s="87">
        <f>IF(I27=TRUE,D22-D32,0)</f>
        <v>0</v>
      </c>
      <c r="E33" s="87">
        <f>IF(I27=TRUE,E22-E32,0)</f>
        <v>0</v>
      </c>
      <c r="F33" s="87">
        <f>IF(I27=TRUE,F22-F32,0)</f>
        <v>0</v>
      </c>
      <c r="G33" s="87">
        <f>IF(I27=TRUE,G22-G32,0)</f>
        <v>0</v>
      </c>
      <c r="H33" s="87">
        <f>IF(I27=TRUE,H22-H32,0)</f>
        <v>0</v>
      </c>
      <c r="I33" s="87">
        <f>IF(I27=TRUE,I22-I32,0)</f>
        <v>0</v>
      </c>
      <c r="J33" s="87">
        <f>IF(I27=TRUE,J22-J32,0)</f>
        <v>0</v>
      </c>
      <c r="K33" s="87">
        <f>IF(I27=TRUE,K22-K32,0)</f>
        <v>0</v>
      </c>
      <c r="L33" s="87">
        <f>IF(I27=TRUE,L22-L32,0)</f>
        <v>0</v>
      </c>
      <c r="M33" s="87">
        <f>IF(I27=TRUE,M22-M32,0)</f>
        <v>0</v>
      </c>
      <c r="N33" s="87">
        <f>IF(I27=TRUE,N22-N32,0)</f>
        <v>0</v>
      </c>
      <c r="O33" s="87">
        <f>SUM(IF(D33&gt;0,D33,0)+IF(E33&gt;0,E33,0)+IF(F33&gt;0,F33,0)+IF(G33&gt;0,G33,0)+IF(H33&gt;0,H33,0)+IF(I33&gt;0,I33,0)+IF(J33&gt;0,J33,0)+IF(K33&gt;0,K33,0)+IF(L33&gt;0,L33,0)+IF(M33&gt;0,M33,0)+IF(N33&gt;0,N33,0))</f>
        <v>0</v>
      </c>
      <c r="P33" s="37">
        <f>O33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69" customFormat="1" ht="7.15" customHeight="1" x14ac:dyDescent="0.35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4"/>
      <c r="P34" s="92"/>
    </row>
    <row r="35" spans="1:33" s="69" customFormat="1" ht="14.5" customHeight="1" x14ac:dyDescent="0.35">
      <c r="A35" s="264" t="s">
        <v>9</v>
      </c>
      <c r="B35" s="40"/>
      <c r="C35" s="20"/>
      <c r="D35" s="301" t="s">
        <v>33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62" t="s">
        <v>23</v>
      </c>
      <c r="P35" s="98" t="s">
        <v>26</v>
      </c>
    </row>
    <row r="36" spans="1:33" s="69" customFormat="1" ht="14.5" customHeight="1" x14ac:dyDescent="0.35">
      <c r="A36" s="265"/>
      <c r="B36" s="41"/>
      <c r="C36" s="21"/>
      <c r="D36" s="8">
        <v>44593</v>
      </c>
      <c r="E36" s="8">
        <v>44621</v>
      </c>
      <c r="F36" s="7">
        <v>44652</v>
      </c>
      <c r="G36" s="8">
        <v>44682</v>
      </c>
      <c r="H36" s="7">
        <v>44713</v>
      </c>
      <c r="I36" s="8">
        <v>44743</v>
      </c>
      <c r="J36" s="7">
        <v>44774</v>
      </c>
      <c r="K36" s="8">
        <v>44805</v>
      </c>
      <c r="L36" s="7">
        <v>44835</v>
      </c>
      <c r="M36" s="8">
        <v>44866</v>
      </c>
      <c r="N36" s="7">
        <v>44896</v>
      </c>
      <c r="O36" s="263"/>
      <c r="P36" s="99"/>
    </row>
    <row r="37" spans="1:33" ht="14.5" customHeight="1" x14ac:dyDescent="0.35">
      <c r="A37" s="218" t="s">
        <v>15</v>
      </c>
      <c r="B37" s="219"/>
      <c r="C37" s="220"/>
      <c r="D37" s="221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30">
        <f>SUM(D37:N37)</f>
        <v>0</v>
      </c>
      <c r="P37" s="63">
        <f>SUM(D37:N37)</f>
        <v>0</v>
      </c>
    </row>
    <row r="38" spans="1:33" ht="14.5" customHeight="1" x14ac:dyDescent="0.35">
      <c r="A38" s="223" t="s">
        <v>16</v>
      </c>
      <c r="B38" s="224"/>
      <c r="C38" s="225"/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1">
        <f t="shared" ref="O38:O44" si="5">SUM(D38:N38)</f>
        <v>0</v>
      </c>
      <c r="P38" s="64">
        <f t="shared" ref="P38:P44" si="6">SUM(D38:N38)</f>
        <v>0</v>
      </c>
    </row>
    <row r="39" spans="1:33" ht="14.5" customHeight="1" x14ac:dyDescent="0.35">
      <c r="A39" s="223" t="s">
        <v>17</v>
      </c>
      <c r="B39" s="224"/>
      <c r="C39" s="225"/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31">
        <f t="shared" si="5"/>
        <v>0</v>
      </c>
      <c r="P39" s="64">
        <f t="shared" si="6"/>
        <v>0</v>
      </c>
    </row>
    <row r="40" spans="1:33" ht="14.5" customHeight="1" x14ac:dyDescent="0.35">
      <c r="A40" s="223" t="s">
        <v>18</v>
      </c>
      <c r="B40" s="224"/>
      <c r="C40" s="225"/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31">
        <f t="shared" si="5"/>
        <v>0</v>
      </c>
      <c r="P40" s="64">
        <f t="shared" si="6"/>
        <v>0</v>
      </c>
    </row>
    <row r="41" spans="1:33" ht="14.5" customHeight="1" x14ac:dyDescent="0.35">
      <c r="A41" s="223" t="s">
        <v>19</v>
      </c>
      <c r="B41" s="224"/>
      <c r="C41" s="225"/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31">
        <f t="shared" si="5"/>
        <v>0</v>
      </c>
      <c r="P41" s="64">
        <f t="shared" si="6"/>
        <v>0</v>
      </c>
    </row>
    <row r="42" spans="1:33" ht="14.5" customHeight="1" x14ac:dyDescent="0.35">
      <c r="A42" s="223" t="s">
        <v>20</v>
      </c>
      <c r="B42" s="224"/>
      <c r="C42" s="225"/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31">
        <f t="shared" si="5"/>
        <v>0</v>
      </c>
      <c r="P42" s="64">
        <f t="shared" si="6"/>
        <v>0</v>
      </c>
    </row>
    <row r="43" spans="1:33" ht="14.5" customHeight="1" x14ac:dyDescent="0.35">
      <c r="A43" s="223" t="s">
        <v>21</v>
      </c>
      <c r="B43" s="224"/>
      <c r="C43" s="225"/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31">
        <f t="shared" si="5"/>
        <v>0</v>
      </c>
      <c r="P43" s="64">
        <f t="shared" si="6"/>
        <v>0</v>
      </c>
    </row>
    <row r="44" spans="1:33" ht="14.5" customHeight="1" x14ac:dyDescent="0.35">
      <c r="A44" s="228" t="s">
        <v>22</v>
      </c>
      <c r="B44" s="229"/>
      <c r="C44" s="230"/>
      <c r="D44" s="231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32">
        <f t="shared" si="5"/>
        <v>0</v>
      </c>
      <c r="P44" s="65">
        <f t="shared" si="6"/>
        <v>0</v>
      </c>
    </row>
    <row r="45" spans="1:33" ht="14.5" customHeight="1" x14ac:dyDescent="0.35">
      <c r="A45" s="11" t="s">
        <v>81</v>
      </c>
      <c r="B45" s="43"/>
      <c r="C45" s="23" t="s">
        <v>14</v>
      </c>
      <c r="D45" s="36">
        <f>SUM(D37:D44)</f>
        <v>0</v>
      </c>
      <c r="E45" s="36">
        <f t="shared" ref="E45:N45" si="7">SUM(E37:E44)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>SUM(O37:O44)</f>
        <v>0</v>
      </c>
      <c r="P45" s="83">
        <f>SUM(D45:N45)</f>
        <v>0</v>
      </c>
      <c r="Q45" s="184"/>
    </row>
    <row r="46" spans="1:33" s="56" customFormat="1" ht="14.5" customHeight="1" x14ac:dyDescent="0.35">
      <c r="A46" s="80" t="s">
        <v>80</v>
      </c>
      <c r="B46" s="81"/>
      <c r="C46" s="86">
        <v>0.25</v>
      </c>
      <c r="D46" s="78">
        <f>D23*C46</f>
        <v>0</v>
      </c>
      <c r="E46" s="78">
        <f>E23*C46</f>
        <v>0</v>
      </c>
      <c r="F46" s="78">
        <f>F23*C46</f>
        <v>0</v>
      </c>
      <c r="G46" s="78">
        <f>G23*C46</f>
        <v>0</v>
      </c>
      <c r="H46" s="78">
        <f>H23*C46</f>
        <v>0</v>
      </c>
      <c r="I46" s="78">
        <f>I23*C46</f>
        <v>0</v>
      </c>
      <c r="J46" s="78">
        <f>J23*C46</f>
        <v>0</v>
      </c>
      <c r="K46" s="78">
        <f>K23*C46</f>
        <v>0</v>
      </c>
      <c r="L46" s="78">
        <f>L23*C46</f>
        <v>0</v>
      </c>
      <c r="M46" s="78">
        <f>M23*C46</f>
        <v>0</v>
      </c>
      <c r="N46" s="78">
        <f>N23*C46</f>
        <v>0</v>
      </c>
      <c r="O46" s="79">
        <f>SUM(D46:N46)</f>
        <v>0</v>
      </c>
      <c r="P46" s="92"/>
      <c r="Q46" s="184"/>
    </row>
    <row r="47" spans="1:33" s="197" customFormat="1" ht="14.5" customHeight="1" x14ac:dyDescent="0.35">
      <c r="A47" s="126" t="s">
        <v>44</v>
      </c>
      <c r="B47" s="127"/>
      <c r="C47" s="128">
        <v>0.75</v>
      </c>
      <c r="D47" s="129">
        <f>D46*C47</f>
        <v>0</v>
      </c>
      <c r="E47" s="129">
        <f>E46*C47</f>
        <v>0</v>
      </c>
      <c r="F47" s="129">
        <f>F46*C47</f>
        <v>0</v>
      </c>
      <c r="G47" s="129">
        <f>G46*C47</f>
        <v>0</v>
      </c>
      <c r="H47" s="129">
        <f>H46*C47</f>
        <v>0</v>
      </c>
      <c r="I47" s="129">
        <f>I46*C47</f>
        <v>0</v>
      </c>
      <c r="J47" s="129">
        <f>J46*C47</f>
        <v>0</v>
      </c>
      <c r="K47" s="129">
        <f>K46*C47</f>
        <v>0</v>
      </c>
      <c r="L47" s="129">
        <f>L46*C47</f>
        <v>0</v>
      </c>
      <c r="M47" s="129">
        <f>M46*C47</f>
        <v>0</v>
      </c>
      <c r="N47" s="129">
        <f>N46*C47</f>
        <v>0</v>
      </c>
      <c r="O47" s="129">
        <f>SUM(D47:N47)</f>
        <v>0</v>
      </c>
      <c r="P47" s="92"/>
    </row>
    <row r="48" spans="1:33" s="57" customFormat="1" ht="14.5" customHeight="1" x14ac:dyDescent="0.35">
      <c r="A48" s="206" t="s">
        <v>83</v>
      </c>
      <c r="B48" s="207"/>
      <c r="C48" s="208"/>
      <c r="D48" s="36">
        <f>D45*D17</f>
        <v>0</v>
      </c>
      <c r="E48" s="36">
        <f t="shared" ref="E48:I48" si="8">E45*E17</f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>J45*J17</f>
        <v>0</v>
      </c>
      <c r="K48" s="36">
        <f>K45*K17</f>
        <v>0</v>
      </c>
      <c r="L48" s="36">
        <f>L45*L17</f>
        <v>0</v>
      </c>
      <c r="M48" s="36">
        <f>M45*M17</f>
        <v>0</v>
      </c>
      <c r="N48" s="36">
        <f>N45*N17</f>
        <v>0</v>
      </c>
      <c r="O48" s="36">
        <f>SUM(D48:N48)</f>
        <v>0</v>
      </c>
      <c r="P48" s="92"/>
      <c r="Q48" s="184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205" customFormat="1" ht="14.5" customHeight="1" x14ac:dyDescent="0.35">
      <c r="A49" s="198" t="s">
        <v>82</v>
      </c>
      <c r="B49" s="199"/>
      <c r="C49" s="200">
        <v>0.75</v>
      </c>
      <c r="D49" s="201">
        <f>D48*C49</f>
        <v>0</v>
      </c>
      <c r="E49" s="201">
        <f>E48*C49</f>
        <v>0</v>
      </c>
      <c r="F49" s="201">
        <f>F48*C49</f>
        <v>0</v>
      </c>
      <c r="G49" s="201">
        <f>G48*C49</f>
        <v>0</v>
      </c>
      <c r="H49" s="201">
        <f>H48*C49</f>
        <v>0</v>
      </c>
      <c r="I49" s="201">
        <f>I48*C49</f>
        <v>0</v>
      </c>
      <c r="J49" s="201">
        <f>J48*C49</f>
        <v>0</v>
      </c>
      <c r="K49" s="201">
        <f>K48*C49</f>
        <v>0</v>
      </c>
      <c r="L49" s="201">
        <f>L48*C49</f>
        <v>0</v>
      </c>
      <c r="M49" s="201">
        <f>M48*C49</f>
        <v>0</v>
      </c>
      <c r="N49" s="201">
        <f>N48*C49</f>
        <v>0</v>
      </c>
      <c r="O49" s="202">
        <f t="shared" ref="O49" si="9">SUM(D49:N49)</f>
        <v>0</v>
      </c>
      <c r="P49" s="92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1:33" s="57" customFormat="1" ht="14.5" customHeight="1" x14ac:dyDescent="0.35">
      <c r="A50" s="109" t="s">
        <v>46</v>
      </c>
      <c r="B50" s="110"/>
      <c r="C50" s="113"/>
      <c r="D50" s="114">
        <f t="shared" ref="D50:I50" si="10">IF(D47&gt;D49,D49,D47)</f>
        <v>0</v>
      </c>
      <c r="E50" s="114">
        <f t="shared" si="10"/>
        <v>0</v>
      </c>
      <c r="F50" s="114">
        <f t="shared" si="10"/>
        <v>0</v>
      </c>
      <c r="G50" s="114">
        <f t="shared" si="10"/>
        <v>0</v>
      </c>
      <c r="H50" s="114">
        <f t="shared" si="10"/>
        <v>0</v>
      </c>
      <c r="I50" s="114">
        <f t="shared" si="10"/>
        <v>0</v>
      </c>
      <c r="J50" s="114">
        <f>IF(J47&gt;J49,J49,J47)</f>
        <v>0</v>
      </c>
      <c r="K50" s="114">
        <f>IF(K47&gt;K49,K49,K47)</f>
        <v>0</v>
      </c>
      <c r="L50" s="114">
        <f t="shared" ref="L50:N50" si="11">IF(L47&gt;L49,L49,L47)</f>
        <v>0</v>
      </c>
      <c r="M50" s="114">
        <f t="shared" si="11"/>
        <v>0</v>
      </c>
      <c r="N50" s="114">
        <f t="shared" si="11"/>
        <v>0</v>
      </c>
      <c r="O50" s="114">
        <f>SUM(D50:N50)</f>
        <v>0</v>
      </c>
      <c r="P50" s="92"/>
      <c r="Q50" s="184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57" customFormat="1" ht="14.5" customHeight="1" x14ac:dyDescent="0.35">
      <c r="A51" s="84" t="s">
        <v>35</v>
      </c>
      <c r="B51" s="85"/>
      <c r="C51" s="85"/>
      <c r="D51" s="87">
        <f>D45-D50</f>
        <v>0</v>
      </c>
      <c r="E51" s="87">
        <f t="shared" ref="E51:I51" si="12">E45-E50</f>
        <v>0</v>
      </c>
      <c r="F51" s="87">
        <f t="shared" si="12"/>
        <v>0</v>
      </c>
      <c r="G51" s="87">
        <f t="shared" si="12"/>
        <v>0</v>
      </c>
      <c r="H51" s="87">
        <f t="shared" si="12"/>
        <v>0</v>
      </c>
      <c r="I51" s="87">
        <f t="shared" si="12"/>
        <v>0</v>
      </c>
      <c r="J51" s="87">
        <f>J45-J50</f>
        <v>0</v>
      </c>
      <c r="K51" s="87">
        <f>K45-K50</f>
        <v>0</v>
      </c>
      <c r="L51" s="87">
        <f t="shared" ref="L51:N51" si="13">L45-L50</f>
        <v>0</v>
      </c>
      <c r="M51" s="87">
        <f>M45-M50</f>
        <v>0</v>
      </c>
      <c r="N51" s="87">
        <f t="shared" si="13"/>
        <v>0</v>
      </c>
      <c r="O51" s="87">
        <f>SUM(IF(D51&gt;0,D51,0)+IF(E51&gt;0,E51,0)+IF(F51&gt;0,F51,0)+IF(G51&gt;0,G51,0)+IF(H51&gt;0,H51,0)+IF(I51&gt;0,I51,0)+IF(J51&gt;0,J51,0)+IF(K51&gt;0,K51,0)+IF(L51&gt;0,L51,0)+IF(M51&gt;0,M51,0)+IF(N51&gt;0,N51,0))</f>
        <v>0</v>
      </c>
      <c r="P51" s="37">
        <f>O45-O50</f>
        <v>0</v>
      </c>
      <c r="Q51" s="184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57" customFormat="1" ht="7.1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3"/>
      <c r="P52" s="9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57" customFormat="1" ht="14.5" customHeight="1" thickBot="1" x14ac:dyDescent="0.4">
      <c r="A53" s="119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2">
        <f>O22+O45</f>
        <v>0</v>
      </c>
      <c r="P53" s="124">
        <f>SUM(D22:N22)+SUM(D45:N45)</f>
        <v>0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57" customFormat="1" ht="14.5" customHeight="1" thickBot="1" x14ac:dyDescent="0.4">
      <c r="A54" s="115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6"/>
      <c r="O54" s="118">
        <f>IF(I27=TRUE,O50+O32,O24+O50)</f>
        <v>0</v>
      </c>
      <c r="P54" s="125">
        <f>IF(I27=TRUE,SUM(D50:N50)+SUM(D32:N32),SUM(D24:N24)+SUM(D50:N50))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57" customFormat="1" ht="14.5" customHeight="1" x14ac:dyDescent="0.35">
      <c r="A55" s="94" t="s">
        <v>36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23">
        <f>IF(I27=TRUE,IF(O51&lt;0,O33,O33+O51),IF(O51&lt;0,O25,O25+O51))</f>
        <v>0</v>
      </c>
      <c r="P55" s="24">
        <f>O53-O54</f>
        <v>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57" customForma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6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57" customForma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59"/>
      <c r="P57" s="159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57" customForma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08"/>
      <c r="P58" s="159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57" customForma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</sheetData>
  <sheetProtection algorithmName="SHA-512" hashValue="CNpUZ8jfeMJL7Mu9qC1GNbT1+QMGju5cEVjP0T/5/ZuCzhVDdmWj2ea0IivYtu/rJ8gQxuwng1iQttVTT+wV0A==" saltValue="E10W9Es/ACzIgTOnIEInVw==" spinCount="100000" sheet="1" objects="1" scenarios="1" selectLockedCells="1"/>
  <mergeCells count="26">
    <mergeCell ref="A30:C31"/>
    <mergeCell ref="D30:N30"/>
    <mergeCell ref="O30:O31"/>
    <mergeCell ref="A35:A36"/>
    <mergeCell ref="D35:N35"/>
    <mergeCell ref="O35:O36"/>
    <mergeCell ref="A28:C29"/>
    <mergeCell ref="D28:H29"/>
    <mergeCell ref="K28:L28"/>
    <mergeCell ref="M28:N28"/>
    <mergeCell ref="K29:L29"/>
    <mergeCell ref="M29:N29"/>
    <mergeCell ref="A12:C13"/>
    <mergeCell ref="D12:N12"/>
    <mergeCell ref="O12:O13"/>
    <mergeCell ref="P12:P13"/>
    <mergeCell ref="A19:A20"/>
    <mergeCell ref="D19:N19"/>
    <mergeCell ref="O19:O20"/>
    <mergeCell ref="B7:C7"/>
    <mergeCell ref="H7:K7"/>
    <mergeCell ref="B4:C4"/>
    <mergeCell ref="B5:C5"/>
    <mergeCell ref="H5:K5"/>
    <mergeCell ref="B6:C6"/>
    <mergeCell ref="H6:K6"/>
  </mergeCells>
  <conditionalFormatting sqref="D25:N25">
    <cfRule type="cellIs" dxfId="199" priority="24" operator="lessThanOrEqual">
      <formula>0</formula>
    </cfRule>
    <cfRule type="cellIs" dxfId="198" priority="25" operator="greaterThan">
      <formula>0</formula>
    </cfRule>
  </conditionalFormatting>
  <conditionalFormatting sqref="D33:N33">
    <cfRule type="cellIs" dxfId="197" priority="18" operator="lessThanOrEqual">
      <formula>0</formula>
    </cfRule>
    <cfRule type="cellIs" dxfId="196" priority="19" operator="greaterThan">
      <formula>0</formula>
    </cfRule>
  </conditionalFormatting>
  <conditionalFormatting sqref="O25">
    <cfRule type="cellIs" dxfId="195" priority="16" operator="lessThanOrEqual">
      <formula>0</formula>
    </cfRule>
    <cfRule type="cellIs" dxfId="194" priority="17" operator="greaterThan">
      <formula>0</formula>
    </cfRule>
  </conditionalFormatting>
  <conditionalFormatting sqref="O33">
    <cfRule type="cellIs" dxfId="193" priority="14" operator="lessThanOrEqual">
      <formula>0</formula>
    </cfRule>
    <cfRule type="cellIs" dxfId="192" priority="15" operator="greaterThan">
      <formula>0</formula>
    </cfRule>
  </conditionalFormatting>
  <conditionalFormatting sqref="D51:O51">
    <cfRule type="cellIs" dxfId="191" priority="12" operator="lessThanOrEqual">
      <formula>0</formula>
    </cfRule>
    <cfRule type="cellIs" dxfId="190" priority="13" operator="greaterThan">
      <formula>0</formula>
    </cfRule>
  </conditionalFormatting>
  <conditionalFormatting sqref="D15">
    <cfRule type="cellIs" dxfId="189" priority="11" operator="greaterThan">
      <formula>$D$14</formula>
    </cfRule>
  </conditionalFormatting>
  <conditionalFormatting sqref="E15">
    <cfRule type="cellIs" dxfId="188" priority="10" operator="greaterThan">
      <formula>$E$14</formula>
    </cfRule>
  </conditionalFormatting>
  <conditionalFormatting sqref="F15">
    <cfRule type="cellIs" dxfId="187" priority="9" operator="greaterThan">
      <formula>$F$14</formula>
    </cfRule>
  </conditionalFormatting>
  <conditionalFormatting sqref="G15">
    <cfRule type="cellIs" dxfId="186" priority="8" operator="greaterThan">
      <formula>$G$14</formula>
    </cfRule>
  </conditionalFormatting>
  <conditionalFormatting sqref="H15">
    <cfRule type="cellIs" dxfId="185" priority="7" operator="greaterThan">
      <formula>$H$14</formula>
    </cfRule>
  </conditionalFormatting>
  <conditionalFormatting sqref="I15">
    <cfRule type="cellIs" dxfId="184" priority="6" operator="greaterThan">
      <formula>$I$14</formula>
    </cfRule>
  </conditionalFormatting>
  <conditionalFormatting sqref="J15">
    <cfRule type="cellIs" dxfId="183" priority="5" operator="greaterThan">
      <formula>$J$14</formula>
    </cfRule>
  </conditionalFormatting>
  <conditionalFormatting sqref="K15">
    <cfRule type="cellIs" dxfId="182" priority="4" operator="greaterThan">
      <formula>$K$14</formula>
    </cfRule>
  </conditionalFormatting>
  <conditionalFormatting sqref="L15">
    <cfRule type="cellIs" dxfId="181" priority="3" operator="greaterThan">
      <formula>$L$14</formula>
    </cfRule>
  </conditionalFormatting>
  <conditionalFormatting sqref="M15">
    <cfRule type="cellIs" dxfId="180" priority="2" operator="greaterThan">
      <formula>$M$14</formula>
    </cfRule>
  </conditionalFormatting>
  <conditionalFormatting sqref="N15">
    <cfRule type="cellIs" dxfId="179" priority="1" operator="greaterThan">
      <formula>$N$14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locked="0" defaultSize="0" autoFill="0" autoLine="0" autoPict="0">
                <anchor moveWithCells="1">
                  <from>
                    <xdr:col>8</xdr:col>
                    <xdr:colOff>552450</xdr:colOff>
                    <xdr:row>3</xdr:row>
                    <xdr:rowOff>0</xdr:rowOff>
                  </from>
                  <to>
                    <xdr:col>8</xdr:col>
                    <xdr:colOff>736600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Check Box 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7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1" r:id="rId8" name="Check Box 19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2" r:id="rId9" name="Check Box 20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6" r:id="rId10" name="Check Box 24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7" r:id="rId11" name="Check Box 25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8" r:id="rId12" name="Check Box 26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9" r:id="rId13" name="Check Box 27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0" r:id="rId14" name="Check Box 28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1" r:id="rId15" name="Check Box 29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DC02E77D-1A26-411D-BC4B-82A8A940196C}">
            <xm:f>NOT(ISERROR(SEARCH(TRUE,I27)))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84935810-DF77-4782-A721-02E1BB3C47A0}">
            <xm:f>NOT(ISERROR(SEARCH(FALSE,I27)))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0" operator="containsText" id="{31A3C6B7-53A8-4465-B387-F07AC2BE89E1}">
            <xm:f>NOT(ISERROR(SEARCH(TRUE,J27)))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25FA80DE-EEFA-4EA8-8C2E-47CFADB8F8D3}">
            <xm:f>NOT(ISERROR(SEARCH(FALSE,J27)))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796875" defaultRowHeight="14.5" x14ac:dyDescent="0.35"/>
  <cols>
    <col min="1" max="2" width="29.26953125" style="53" customWidth="1"/>
    <col min="3" max="3" width="10.26953125" style="53" customWidth="1"/>
    <col min="4" max="10" width="12.1796875" style="53" customWidth="1"/>
    <col min="11" max="11" width="12.54296875" style="53" bestFit="1" customWidth="1"/>
    <col min="12" max="14" width="12.1796875" style="53" customWidth="1"/>
    <col min="15" max="15" width="17.81640625" style="53" customWidth="1"/>
    <col min="16" max="16" width="11.54296875" style="159" customWidth="1"/>
    <col min="17" max="33" width="18.1796875" style="56"/>
    <col min="34" max="16384" width="18.1796875" style="53"/>
  </cols>
  <sheetData>
    <row r="1" spans="1:33" ht="30" x14ac:dyDescent="0.6">
      <c r="A1" s="177" t="s">
        <v>48</v>
      </c>
      <c r="B1" s="177"/>
      <c r="C1" s="253" t="s">
        <v>0</v>
      </c>
    </row>
    <row r="2" spans="1:33" ht="14.5" customHeight="1" x14ac:dyDescent="0.35"/>
    <row r="3" spans="1:33" ht="14.5" customHeight="1" x14ac:dyDescent="0.35">
      <c r="A3" s="142" t="s">
        <v>49</v>
      </c>
      <c r="B3" s="143"/>
      <c r="C3" s="144"/>
      <c r="D3" s="142" t="s">
        <v>62</v>
      </c>
      <c r="E3" s="143"/>
      <c r="F3" s="143"/>
      <c r="G3" s="143"/>
      <c r="H3" s="143"/>
      <c r="I3" s="143"/>
      <c r="J3" s="143"/>
      <c r="K3" s="146"/>
      <c r="L3" s="145"/>
    </row>
    <row r="4" spans="1:33" x14ac:dyDescent="0.35">
      <c r="A4" s="1" t="s">
        <v>78</v>
      </c>
      <c r="B4" s="283"/>
      <c r="C4" s="284"/>
      <c r="D4" s="1" t="s">
        <v>66</v>
      </c>
      <c r="E4" s="26"/>
      <c r="F4" s="26"/>
      <c r="G4" s="165"/>
      <c r="H4" s="156" t="s">
        <v>67</v>
      </c>
      <c r="I4" s="165"/>
      <c r="J4" s="54"/>
      <c r="K4" s="155"/>
      <c r="L4" s="28"/>
    </row>
    <row r="5" spans="1:33" x14ac:dyDescent="0.35">
      <c r="A5" s="147" t="s">
        <v>4</v>
      </c>
      <c r="B5" s="285"/>
      <c r="C5" s="286"/>
      <c r="D5" s="147" t="s">
        <v>65</v>
      </c>
      <c r="E5" s="149"/>
      <c r="F5" s="149"/>
      <c r="G5" s="149"/>
      <c r="H5" s="277"/>
      <c r="I5" s="278"/>
      <c r="J5" s="278"/>
      <c r="K5" s="279"/>
      <c r="L5" s="28"/>
    </row>
    <row r="6" spans="1:33" x14ac:dyDescent="0.35">
      <c r="A6" s="147" t="s">
        <v>5</v>
      </c>
      <c r="B6" s="285"/>
      <c r="C6" s="286"/>
      <c r="D6" s="147" t="s">
        <v>64</v>
      </c>
      <c r="E6" s="149"/>
      <c r="F6" s="149"/>
      <c r="G6" s="149"/>
      <c r="H6" s="277"/>
      <c r="I6" s="278"/>
      <c r="J6" s="278"/>
      <c r="K6" s="279"/>
      <c r="L6" s="28"/>
    </row>
    <row r="7" spans="1:33" x14ac:dyDescent="0.35">
      <c r="A7" s="148" t="s">
        <v>6</v>
      </c>
      <c r="B7" s="287"/>
      <c r="C7" s="288"/>
      <c r="D7" s="148" t="s">
        <v>63</v>
      </c>
      <c r="E7" s="150"/>
      <c r="F7" s="150"/>
      <c r="G7" s="150"/>
      <c r="H7" s="280"/>
      <c r="I7" s="281"/>
      <c r="J7" s="281"/>
      <c r="K7" s="282"/>
      <c r="L7" s="28"/>
      <c r="M7" s="28"/>
      <c r="N7" s="28"/>
    </row>
    <row r="8" spans="1:33" ht="7.15" customHeight="1" x14ac:dyDescent="0.35">
      <c r="A8" s="14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6"/>
    </row>
    <row r="9" spans="1:33" ht="14.5" customHeight="1" x14ac:dyDescent="0.35">
      <c r="A9" s="33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70"/>
      <c r="N9" s="71" t="s">
        <v>28</v>
      </c>
      <c r="O9" s="151" t="s">
        <v>39</v>
      </c>
      <c r="P9" s="152" t="s">
        <v>26</v>
      </c>
    </row>
    <row r="10" spans="1:33" ht="14.5" customHeight="1" x14ac:dyDescent="0.35">
      <c r="A10" s="34" t="s">
        <v>8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3"/>
      <c r="P10" s="154"/>
    </row>
    <row r="11" spans="1:33" s="57" customFormat="1" ht="7.15" customHeight="1" x14ac:dyDescent="0.3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72"/>
      <c r="P11" s="9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57" customFormat="1" ht="14.5" customHeight="1" x14ac:dyDescent="0.35">
      <c r="A12" s="267" t="s">
        <v>25</v>
      </c>
      <c r="B12" s="268"/>
      <c r="C12" s="268"/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3"/>
      <c r="O12" s="262" t="s">
        <v>38</v>
      </c>
      <c r="P12" s="299" t="s">
        <v>26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57" customFormat="1" ht="14.5" customHeight="1" x14ac:dyDescent="0.35">
      <c r="A13" s="269"/>
      <c r="B13" s="270"/>
      <c r="C13" s="270"/>
      <c r="D13" s="8">
        <v>44593</v>
      </c>
      <c r="E13" s="8">
        <v>44621</v>
      </c>
      <c r="F13" s="8">
        <v>44652</v>
      </c>
      <c r="G13" s="8">
        <v>44682</v>
      </c>
      <c r="H13" s="8">
        <v>44713</v>
      </c>
      <c r="I13" s="8">
        <v>44743</v>
      </c>
      <c r="J13" s="8">
        <v>44774</v>
      </c>
      <c r="K13" s="8">
        <v>44805</v>
      </c>
      <c r="L13" s="8">
        <v>44835</v>
      </c>
      <c r="M13" s="8">
        <v>44866</v>
      </c>
      <c r="N13" s="8">
        <v>44896</v>
      </c>
      <c r="O13" s="263"/>
      <c r="P13" s="30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57" customFormat="1" ht="14.5" customHeight="1" x14ac:dyDescent="0.35">
      <c r="A14" s="1" t="s">
        <v>7</v>
      </c>
      <c r="B14" s="26"/>
      <c r="C14" s="75"/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9">
        <f>AVERAGE(D14:N14)</f>
        <v>0</v>
      </c>
      <c r="P14" s="190">
        <f>SUM(D14:N14)</f>
        <v>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57" customFormat="1" ht="14.5" customHeight="1" x14ac:dyDescent="0.35">
      <c r="A15" s="22" t="s">
        <v>10</v>
      </c>
      <c r="B15" s="27"/>
      <c r="C15" s="76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2">
        <f>AVERAGE(D15:N15)</f>
        <v>0</v>
      </c>
      <c r="P15" s="193">
        <f>SUM(D15:N15)</f>
        <v>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59" customFormat="1" ht="14.5" customHeight="1" x14ac:dyDescent="0.35">
      <c r="A16" s="25" t="s">
        <v>27</v>
      </c>
      <c r="B16" s="39"/>
      <c r="C16" s="77"/>
      <c r="D16" s="194">
        <f>D14-D15</f>
        <v>0</v>
      </c>
      <c r="E16" s="194">
        <f t="shared" ref="E16:N16" si="0">E14-E15</f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4">
        <f t="shared" si="0"/>
        <v>0</v>
      </c>
      <c r="J16" s="194">
        <f t="shared" si="0"/>
        <v>0</v>
      </c>
      <c r="K16" s="194">
        <f t="shared" si="0"/>
        <v>0</v>
      </c>
      <c r="L16" s="194">
        <f t="shared" si="0"/>
        <v>0</v>
      </c>
      <c r="M16" s="194">
        <f t="shared" si="0"/>
        <v>0</v>
      </c>
      <c r="N16" s="194">
        <f t="shared" si="0"/>
        <v>0</v>
      </c>
      <c r="O16" s="195">
        <f>AVERAGE(D16:N16)</f>
        <v>0</v>
      </c>
      <c r="P16" s="196">
        <f>SUM(D16:N16)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57" customFormat="1" ht="14.5" customHeight="1" x14ac:dyDescent="0.35">
      <c r="A17" s="50" t="s">
        <v>11</v>
      </c>
      <c r="B17" s="51"/>
      <c r="C17" s="60"/>
      <c r="D17" s="185">
        <f>IF(D14,D15/D14,0)</f>
        <v>0</v>
      </c>
      <c r="E17" s="185">
        <f t="shared" ref="E17:N17" si="1">IF(E14,E15/E14,0)</f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  <c r="L17" s="185">
        <f t="shared" si="1"/>
        <v>0</v>
      </c>
      <c r="M17" s="185">
        <f t="shared" si="1"/>
        <v>0</v>
      </c>
      <c r="N17" s="185">
        <f t="shared" si="1"/>
        <v>0</v>
      </c>
      <c r="O17" s="185">
        <f>IF(O14,O15/O14,0)</f>
        <v>0</v>
      </c>
      <c r="P17" s="186">
        <f>IF(P14,P15/P14,0)</f>
        <v>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7" customFormat="1" ht="7.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3"/>
      <c r="P18" s="9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5" customHeight="1" x14ac:dyDescent="0.35">
      <c r="A19" s="264" t="s">
        <v>9</v>
      </c>
      <c r="B19" s="40"/>
      <c r="C19" s="20"/>
      <c r="D19" s="301" t="s">
        <v>33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62" t="s">
        <v>23</v>
      </c>
      <c r="P19" s="92"/>
    </row>
    <row r="20" spans="1:33" ht="14.5" customHeight="1" x14ac:dyDescent="0.35">
      <c r="A20" s="265"/>
      <c r="B20" s="41"/>
      <c r="C20" s="21"/>
      <c r="D20" s="8">
        <v>44593</v>
      </c>
      <c r="E20" s="8">
        <v>44621</v>
      </c>
      <c r="F20" s="7">
        <v>44652</v>
      </c>
      <c r="G20" s="8">
        <v>44682</v>
      </c>
      <c r="H20" s="7">
        <v>44713</v>
      </c>
      <c r="I20" s="8">
        <v>44743</v>
      </c>
      <c r="J20" s="7">
        <v>44774</v>
      </c>
      <c r="K20" s="8">
        <v>44805</v>
      </c>
      <c r="L20" s="7">
        <v>44835</v>
      </c>
      <c r="M20" s="8">
        <v>44866</v>
      </c>
      <c r="N20" s="7">
        <v>44896</v>
      </c>
      <c r="O20" s="263"/>
      <c r="P20" s="92"/>
    </row>
    <row r="21" spans="1:33" ht="14.5" customHeight="1" x14ac:dyDescent="0.35">
      <c r="A21" s="9" t="s">
        <v>13</v>
      </c>
      <c r="B21" s="42"/>
      <c r="C21" s="10"/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9">
        <f>SUM(D21:N21)</f>
        <v>0</v>
      </c>
      <c r="P21" s="92"/>
    </row>
    <row r="22" spans="1:33" ht="14.5" customHeight="1" x14ac:dyDescent="0.35">
      <c r="A22" s="47"/>
      <c r="B22" s="48"/>
      <c r="C22" s="49" t="s">
        <v>14</v>
      </c>
      <c r="D22" s="5">
        <f>D21</f>
        <v>0</v>
      </c>
      <c r="E22" s="6">
        <f t="shared" ref="E22:N22" si="2">E21</f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5">
        <f>SUM(D22:N22)</f>
        <v>0</v>
      </c>
      <c r="P22" s="92"/>
    </row>
    <row r="23" spans="1:33" s="61" customFormat="1" ht="14.5" customHeight="1" x14ac:dyDescent="0.35">
      <c r="A23" s="80" t="s">
        <v>31</v>
      </c>
      <c r="B23" s="81"/>
      <c r="C23" s="82" t="s">
        <v>32</v>
      </c>
      <c r="D23" s="78">
        <f t="shared" ref="D23:N23" si="3">D22*D17</f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9">
        <f>SUM(D23:N23)</f>
        <v>0</v>
      </c>
      <c r="P23" s="9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2" customFormat="1" ht="14.5" customHeight="1" x14ac:dyDescent="0.35">
      <c r="A24" s="109" t="s">
        <v>46</v>
      </c>
      <c r="B24" s="110"/>
      <c r="C24" s="111">
        <v>0.75</v>
      </c>
      <c r="D24" s="112">
        <f>D23*C24</f>
        <v>0</v>
      </c>
      <c r="E24" s="112">
        <f>E23*C24</f>
        <v>0</v>
      </c>
      <c r="F24" s="112">
        <f>F23*C24</f>
        <v>0</v>
      </c>
      <c r="G24" s="112">
        <f>G23*C24</f>
        <v>0</v>
      </c>
      <c r="H24" s="112">
        <f>H23*C24</f>
        <v>0</v>
      </c>
      <c r="I24" s="112">
        <f>I23*C24</f>
        <v>0</v>
      </c>
      <c r="J24" s="112">
        <f>J23*C24</f>
        <v>0</v>
      </c>
      <c r="K24" s="112">
        <f>K23*C24</f>
        <v>0</v>
      </c>
      <c r="L24" s="112">
        <f>L23*C24</f>
        <v>0</v>
      </c>
      <c r="M24" s="112">
        <f>M23*C24</f>
        <v>0</v>
      </c>
      <c r="N24" s="112">
        <f>N23*C24</f>
        <v>0</v>
      </c>
      <c r="O24" s="112">
        <f>IF(I27=FALSE,SUM(D24:N24),0)</f>
        <v>0</v>
      </c>
      <c r="P24" s="9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s="62" customFormat="1" ht="14.5" customHeight="1" x14ac:dyDescent="0.35">
      <c r="A25" s="84" t="s">
        <v>35</v>
      </c>
      <c r="B25" s="85"/>
      <c r="C25" s="85"/>
      <c r="D25" s="87">
        <f>D22-D24</f>
        <v>0</v>
      </c>
      <c r="E25" s="87">
        <f>E22-E24</f>
        <v>0</v>
      </c>
      <c r="F25" s="87">
        <f t="shared" ref="F25:M25" si="4">F22-F24</f>
        <v>0</v>
      </c>
      <c r="G25" s="87">
        <f t="shared" si="4"/>
        <v>0</v>
      </c>
      <c r="H25" s="87">
        <f t="shared" si="4"/>
        <v>0</v>
      </c>
      <c r="I25" s="87">
        <f t="shared" si="4"/>
        <v>0</v>
      </c>
      <c r="J25" s="87">
        <f>J22-J24</f>
        <v>0</v>
      </c>
      <c r="K25" s="87">
        <f t="shared" si="4"/>
        <v>0</v>
      </c>
      <c r="L25" s="87">
        <f t="shared" si="4"/>
        <v>0</v>
      </c>
      <c r="M25" s="87">
        <f t="shared" si="4"/>
        <v>0</v>
      </c>
      <c r="N25" s="87">
        <f>N22-N24</f>
        <v>0</v>
      </c>
      <c r="O25" s="87">
        <f>(IF(I27=FALSE,SUM(IF(D25&gt;0,D25,0)+IF(E25&gt;0,E25,0)+IF(F25&gt;0,F25,0)+IF(G25&gt;0,G25,0)+IF(H25&gt;0,H25,0)+IF(I25&gt;0,I25,0)+IF(J25&gt;0,J25,0)+IF(K25&gt;0,K25,0)+IF(L25&gt;0,L25,0)+IF(M25&gt;0,M25,0)+IF(N25&gt;0,N25,0)),0))</f>
        <v>0</v>
      </c>
      <c r="P25" s="37">
        <f>IF(I27=FALSE,O22-O24,0)</f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62" customFormat="1" ht="7.15" customHeight="1" x14ac:dyDescent="0.35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4"/>
      <c r="P26" s="9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62" customFormat="1" ht="14.5" hidden="1" customHeight="1" x14ac:dyDescent="0.35">
      <c r="A27" s="66"/>
      <c r="B27" s="66"/>
      <c r="C27" s="67"/>
      <c r="D27" s="168"/>
      <c r="E27" s="168"/>
      <c r="F27" s="168"/>
      <c r="G27" s="168"/>
      <c r="H27" s="168"/>
      <c r="I27" s="173" t="b">
        <v>0</v>
      </c>
      <c r="J27" s="173" t="b">
        <v>0</v>
      </c>
      <c r="K27" s="68"/>
      <c r="L27" s="68"/>
      <c r="M27" s="68"/>
      <c r="N27" s="68"/>
      <c r="O27" s="74"/>
      <c r="P27" s="9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62" customFormat="1" ht="14.5" customHeight="1" x14ac:dyDescent="0.35">
      <c r="A28" s="289" t="s">
        <v>76</v>
      </c>
      <c r="B28" s="290"/>
      <c r="C28" s="291"/>
      <c r="D28" s="306" t="s">
        <v>77</v>
      </c>
      <c r="E28" s="307"/>
      <c r="F28" s="307"/>
      <c r="G28" s="307"/>
      <c r="H28" s="308"/>
      <c r="I28" s="170" t="s">
        <v>69</v>
      </c>
      <c r="J28" s="170" t="s">
        <v>70</v>
      </c>
      <c r="K28" s="304" t="s">
        <v>73</v>
      </c>
      <c r="L28" s="304"/>
      <c r="M28" s="304" t="s">
        <v>72</v>
      </c>
      <c r="N28" s="304"/>
      <c r="O28" s="74"/>
      <c r="P28" s="9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62" customFormat="1" ht="14.5" customHeight="1" x14ac:dyDescent="0.35">
      <c r="A29" s="292"/>
      <c r="B29" s="293"/>
      <c r="C29" s="294"/>
      <c r="D29" s="309"/>
      <c r="E29" s="310"/>
      <c r="F29" s="310"/>
      <c r="G29" s="310"/>
      <c r="H29" s="311"/>
      <c r="I29" s="169"/>
      <c r="J29" s="169"/>
      <c r="K29" s="305">
        <v>400000</v>
      </c>
      <c r="L29" s="305"/>
      <c r="M29" s="305">
        <v>400000</v>
      </c>
      <c r="N29" s="305"/>
      <c r="O29" s="74"/>
      <c r="P29" s="9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s="62" customFormat="1" ht="14.5" customHeight="1" x14ac:dyDescent="0.35">
      <c r="A30" s="295"/>
      <c r="B30" s="295"/>
      <c r="C30" s="296"/>
      <c r="D30" s="301" t="s">
        <v>75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262" t="s">
        <v>23</v>
      </c>
      <c r="P30" s="92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62" customFormat="1" ht="14.5" customHeight="1" x14ac:dyDescent="0.35">
      <c r="A31" s="297"/>
      <c r="B31" s="297"/>
      <c r="C31" s="298"/>
      <c r="D31" s="8">
        <v>44593</v>
      </c>
      <c r="E31" s="8">
        <v>44621</v>
      </c>
      <c r="F31" s="7">
        <v>44652</v>
      </c>
      <c r="G31" s="8">
        <v>44682</v>
      </c>
      <c r="H31" s="7">
        <v>44713</v>
      </c>
      <c r="I31" s="8">
        <v>44743</v>
      </c>
      <c r="J31" s="7">
        <v>44774</v>
      </c>
      <c r="K31" s="8">
        <v>44805</v>
      </c>
      <c r="L31" s="7">
        <v>44835</v>
      </c>
      <c r="M31" s="8">
        <v>44866</v>
      </c>
      <c r="N31" s="7">
        <v>44896</v>
      </c>
      <c r="O31" s="263"/>
      <c r="P31" s="92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s="62" customFormat="1" ht="14.5" customHeight="1" x14ac:dyDescent="0.35">
      <c r="A32" s="171" t="s">
        <v>71</v>
      </c>
      <c r="B32" s="172"/>
      <c r="C32" s="187">
        <f>IF(I27=TRUE,((M29-K29)/K29*-1),0)</f>
        <v>0</v>
      </c>
      <c r="D32" s="112">
        <f>IF(I27=TRUE,D24*C32,0)</f>
        <v>0</v>
      </c>
      <c r="E32" s="112">
        <f>IF(I27=TRUE,E24*C32,0)</f>
        <v>0</v>
      </c>
      <c r="F32" s="112">
        <f>IF(I27=TRUE,F24*C32,0)</f>
        <v>0</v>
      </c>
      <c r="G32" s="112">
        <f>IF(I27=TRUE,G24*C32,0)</f>
        <v>0</v>
      </c>
      <c r="H32" s="112">
        <f>IF(I27=TRUE,H24*C32,0)</f>
        <v>0</v>
      </c>
      <c r="I32" s="112">
        <f>IF(I27=TRUE,I24*C32,0)</f>
        <v>0</v>
      </c>
      <c r="J32" s="112">
        <f>IF(I27=TRUE,J24*C32,0)</f>
        <v>0</v>
      </c>
      <c r="K32" s="112">
        <f>IF(I27=TRUE,K24*C32,0)</f>
        <v>0</v>
      </c>
      <c r="L32" s="112">
        <f>IF(I27=TRUE,L24*C32,0)</f>
        <v>0</v>
      </c>
      <c r="M32" s="112">
        <f>IF(I27=TRUE,M24*C32,0)</f>
        <v>0</v>
      </c>
      <c r="N32" s="112">
        <f>IF(I27=TRUE,N24*C32,0)</f>
        <v>0</v>
      </c>
      <c r="O32" s="112">
        <f>SUM(D32:N32)</f>
        <v>0</v>
      </c>
      <c r="P32" s="9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62" customFormat="1" ht="14.5" customHeight="1" x14ac:dyDescent="0.35">
      <c r="A33" s="84" t="s">
        <v>35</v>
      </c>
      <c r="B33" s="85"/>
      <c r="C33" s="85"/>
      <c r="D33" s="87">
        <f>IF(I27=TRUE,D22-D32,0)</f>
        <v>0</v>
      </c>
      <c r="E33" s="87">
        <f>IF(I27=TRUE,E22-E32,0)</f>
        <v>0</v>
      </c>
      <c r="F33" s="87">
        <f>IF(I27=TRUE,F22-F32,0)</f>
        <v>0</v>
      </c>
      <c r="G33" s="87">
        <f>IF(I27=TRUE,G22-G32,0)</f>
        <v>0</v>
      </c>
      <c r="H33" s="87">
        <f>IF(I27=TRUE,H22-H32,0)</f>
        <v>0</v>
      </c>
      <c r="I33" s="87">
        <f>IF(I27=TRUE,I22-I32,0)</f>
        <v>0</v>
      </c>
      <c r="J33" s="87">
        <f>IF(I27=TRUE,J22-J32,0)</f>
        <v>0</v>
      </c>
      <c r="K33" s="87">
        <f>IF(I27=TRUE,K22-K32,0)</f>
        <v>0</v>
      </c>
      <c r="L33" s="87">
        <f>IF(I27=TRUE,L22-L32,0)</f>
        <v>0</v>
      </c>
      <c r="M33" s="87">
        <f>IF(I27=TRUE,M22-M32,0)</f>
        <v>0</v>
      </c>
      <c r="N33" s="87">
        <f>IF(I27=TRUE,N22-N32,0)</f>
        <v>0</v>
      </c>
      <c r="O33" s="87">
        <f>SUM(IF(D33&gt;0,D33,0)+IF(E33&gt;0,E33,0)+IF(F33&gt;0,F33,0)+IF(G33&gt;0,G33,0)+IF(H33&gt;0,H33,0)+IF(I33&gt;0,I33,0)+IF(J33&gt;0,J33,0)+IF(K33&gt;0,K33,0)+IF(L33&gt;0,L33,0)+IF(M33&gt;0,M33,0)+IF(N33&gt;0,N33,0))</f>
        <v>0</v>
      </c>
      <c r="P33" s="37">
        <f>O33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69" customFormat="1" ht="7.15" customHeight="1" x14ac:dyDescent="0.35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4"/>
      <c r="P34" s="92"/>
    </row>
    <row r="35" spans="1:33" s="69" customFormat="1" ht="14.5" customHeight="1" x14ac:dyDescent="0.35">
      <c r="A35" s="264" t="s">
        <v>9</v>
      </c>
      <c r="B35" s="40"/>
      <c r="C35" s="20"/>
      <c r="D35" s="301" t="s">
        <v>33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62" t="s">
        <v>23</v>
      </c>
      <c r="P35" s="98" t="s">
        <v>26</v>
      </c>
    </row>
    <row r="36" spans="1:33" s="69" customFormat="1" ht="14.5" customHeight="1" x14ac:dyDescent="0.35">
      <c r="A36" s="265"/>
      <c r="B36" s="41"/>
      <c r="C36" s="21"/>
      <c r="D36" s="8">
        <v>44593</v>
      </c>
      <c r="E36" s="8">
        <v>44621</v>
      </c>
      <c r="F36" s="7">
        <v>44652</v>
      </c>
      <c r="G36" s="8">
        <v>44682</v>
      </c>
      <c r="H36" s="7">
        <v>44713</v>
      </c>
      <c r="I36" s="8">
        <v>44743</v>
      </c>
      <c r="J36" s="7">
        <v>44774</v>
      </c>
      <c r="K36" s="8">
        <v>44805</v>
      </c>
      <c r="L36" s="7">
        <v>44835</v>
      </c>
      <c r="M36" s="8">
        <v>44866</v>
      </c>
      <c r="N36" s="7">
        <v>44896</v>
      </c>
      <c r="O36" s="263"/>
      <c r="P36" s="99"/>
    </row>
    <row r="37" spans="1:33" ht="14.5" customHeight="1" x14ac:dyDescent="0.35">
      <c r="A37" s="218" t="s">
        <v>15</v>
      </c>
      <c r="B37" s="219"/>
      <c r="C37" s="220"/>
      <c r="D37" s="221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30">
        <f>SUM(D37:N37)</f>
        <v>0</v>
      </c>
      <c r="P37" s="63">
        <f>SUM(D37:N37)</f>
        <v>0</v>
      </c>
    </row>
    <row r="38" spans="1:33" ht="14.5" customHeight="1" x14ac:dyDescent="0.35">
      <c r="A38" s="223" t="s">
        <v>16</v>
      </c>
      <c r="B38" s="224"/>
      <c r="C38" s="225"/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1">
        <f t="shared" ref="O38:O44" si="5">SUM(D38:N38)</f>
        <v>0</v>
      </c>
      <c r="P38" s="64">
        <f t="shared" ref="P38:P44" si="6">SUM(D38:N38)</f>
        <v>0</v>
      </c>
    </row>
    <row r="39" spans="1:33" ht="14.5" customHeight="1" x14ac:dyDescent="0.35">
      <c r="A39" s="223" t="s">
        <v>17</v>
      </c>
      <c r="B39" s="224"/>
      <c r="C39" s="225"/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31">
        <f t="shared" si="5"/>
        <v>0</v>
      </c>
      <c r="P39" s="64">
        <f t="shared" si="6"/>
        <v>0</v>
      </c>
    </row>
    <row r="40" spans="1:33" ht="14.5" customHeight="1" x14ac:dyDescent="0.35">
      <c r="A40" s="223" t="s">
        <v>18</v>
      </c>
      <c r="B40" s="224"/>
      <c r="C40" s="225"/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31">
        <f t="shared" si="5"/>
        <v>0</v>
      </c>
      <c r="P40" s="64">
        <f t="shared" si="6"/>
        <v>0</v>
      </c>
    </row>
    <row r="41" spans="1:33" ht="14.5" customHeight="1" x14ac:dyDescent="0.35">
      <c r="A41" s="223" t="s">
        <v>19</v>
      </c>
      <c r="B41" s="224"/>
      <c r="C41" s="225"/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31">
        <f t="shared" si="5"/>
        <v>0</v>
      </c>
      <c r="P41" s="64">
        <f t="shared" si="6"/>
        <v>0</v>
      </c>
    </row>
    <row r="42" spans="1:33" ht="14.5" customHeight="1" x14ac:dyDescent="0.35">
      <c r="A42" s="223" t="s">
        <v>20</v>
      </c>
      <c r="B42" s="224"/>
      <c r="C42" s="225"/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31">
        <f t="shared" si="5"/>
        <v>0</v>
      </c>
      <c r="P42" s="64">
        <f t="shared" si="6"/>
        <v>0</v>
      </c>
    </row>
    <row r="43" spans="1:33" ht="14.5" customHeight="1" x14ac:dyDescent="0.35">
      <c r="A43" s="223" t="s">
        <v>21</v>
      </c>
      <c r="B43" s="224"/>
      <c r="C43" s="225"/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31">
        <f t="shared" si="5"/>
        <v>0</v>
      </c>
      <c r="P43" s="64">
        <f t="shared" si="6"/>
        <v>0</v>
      </c>
    </row>
    <row r="44" spans="1:33" ht="14.5" customHeight="1" x14ac:dyDescent="0.35">
      <c r="A44" s="228" t="s">
        <v>22</v>
      </c>
      <c r="B44" s="229"/>
      <c r="C44" s="230"/>
      <c r="D44" s="231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32">
        <f t="shared" si="5"/>
        <v>0</v>
      </c>
      <c r="P44" s="65">
        <f t="shared" si="6"/>
        <v>0</v>
      </c>
    </row>
    <row r="45" spans="1:33" ht="14.5" customHeight="1" x14ac:dyDescent="0.35">
      <c r="A45" s="11" t="s">
        <v>81</v>
      </c>
      <c r="B45" s="43"/>
      <c r="C45" s="23" t="s">
        <v>14</v>
      </c>
      <c r="D45" s="36">
        <f>SUM(D37:D44)</f>
        <v>0</v>
      </c>
      <c r="E45" s="36">
        <f t="shared" ref="E45:N45" si="7">SUM(E37:E44)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>SUM(O37:O44)</f>
        <v>0</v>
      </c>
      <c r="P45" s="83">
        <f>SUM(D45:N45)</f>
        <v>0</v>
      </c>
      <c r="Q45" s="184"/>
    </row>
    <row r="46" spans="1:33" s="56" customFormat="1" ht="14.5" customHeight="1" x14ac:dyDescent="0.35">
      <c r="A46" s="80" t="s">
        <v>80</v>
      </c>
      <c r="B46" s="81"/>
      <c r="C46" s="86">
        <v>0.25</v>
      </c>
      <c r="D46" s="78">
        <f>D23*C46</f>
        <v>0</v>
      </c>
      <c r="E46" s="78">
        <f>E23*C46</f>
        <v>0</v>
      </c>
      <c r="F46" s="78">
        <f>F23*C46</f>
        <v>0</v>
      </c>
      <c r="G46" s="78">
        <f>G23*C46</f>
        <v>0</v>
      </c>
      <c r="H46" s="78">
        <f>H23*C46</f>
        <v>0</v>
      </c>
      <c r="I46" s="78">
        <f>I23*C46</f>
        <v>0</v>
      </c>
      <c r="J46" s="78">
        <f>J23*C46</f>
        <v>0</v>
      </c>
      <c r="K46" s="78">
        <f>K23*C46</f>
        <v>0</v>
      </c>
      <c r="L46" s="78">
        <f>L23*C46</f>
        <v>0</v>
      </c>
      <c r="M46" s="78">
        <f>M23*C46</f>
        <v>0</v>
      </c>
      <c r="N46" s="78">
        <f>N23*C46</f>
        <v>0</v>
      </c>
      <c r="O46" s="79">
        <f>SUM(D46:N46)</f>
        <v>0</v>
      </c>
      <c r="P46" s="92"/>
      <c r="Q46" s="184"/>
    </row>
    <row r="47" spans="1:33" s="197" customFormat="1" ht="14.5" customHeight="1" x14ac:dyDescent="0.35">
      <c r="A47" s="126" t="s">
        <v>44</v>
      </c>
      <c r="B47" s="127"/>
      <c r="C47" s="128">
        <v>0.75</v>
      </c>
      <c r="D47" s="129">
        <f>D46*C47</f>
        <v>0</v>
      </c>
      <c r="E47" s="129">
        <f>E46*C47</f>
        <v>0</v>
      </c>
      <c r="F47" s="129">
        <f>F46*C47</f>
        <v>0</v>
      </c>
      <c r="G47" s="129">
        <f>G46*C47</f>
        <v>0</v>
      </c>
      <c r="H47" s="129">
        <f>H46*C47</f>
        <v>0</v>
      </c>
      <c r="I47" s="129">
        <f>I46*C47</f>
        <v>0</v>
      </c>
      <c r="J47" s="129">
        <f>J46*C47</f>
        <v>0</v>
      </c>
      <c r="K47" s="129">
        <f>K46*C47</f>
        <v>0</v>
      </c>
      <c r="L47" s="129">
        <f>L46*C47</f>
        <v>0</v>
      </c>
      <c r="M47" s="129">
        <f>M46*C47</f>
        <v>0</v>
      </c>
      <c r="N47" s="129">
        <f>N46*C47</f>
        <v>0</v>
      </c>
      <c r="O47" s="129">
        <f>SUM(D47:N47)</f>
        <v>0</v>
      </c>
      <c r="P47" s="92"/>
    </row>
    <row r="48" spans="1:33" s="57" customFormat="1" ht="14.5" customHeight="1" x14ac:dyDescent="0.35">
      <c r="A48" s="206" t="s">
        <v>83</v>
      </c>
      <c r="B48" s="207"/>
      <c r="C48" s="208"/>
      <c r="D48" s="36">
        <f>D45*D17</f>
        <v>0</v>
      </c>
      <c r="E48" s="36">
        <f t="shared" ref="E48:I48" si="8">E45*E17</f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>J45*J17</f>
        <v>0</v>
      </c>
      <c r="K48" s="36">
        <f>K45*K17</f>
        <v>0</v>
      </c>
      <c r="L48" s="36">
        <f>L45*L17</f>
        <v>0</v>
      </c>
      <c r="M48" s="36">
        <f>M45*M17</f>
        <v>0</v>
      </c>
      <c r="N48" s="36">
        <f>N45*N17</f>
        <v>0</v>
      </c>
      <c r="O48" s="36">
        <f>SUM(D48:N48)</f>
        <v>0</v>
      </c>
      <c r="P48" s="92"/>
      <c r="Q48" s="184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205" customFormat="1" ht="14.5" customHeight="1" x14ac:dyDescent="0.35">
      <c r="A49" s="198" t="s">
        <v>82</v>
      </c>
      <c r="B49" s="199"/>
      <c r="C49" s="200">
        <v>0.75</v>
      </c>
      <c r="D49" s="201">
        <f>D48*C49</f>
        <v>0</v>
      </c>
      <c r="E49" s="201">
        <f>E48*C49</f>
        <v>0</v>
      </c>
      <c r="F49" s="201">
        <f>F48*C49</f>
        <v>0</v>
      </c>
      <c r="G49" s="201">
        <f>G48*C49</f>
        <v>0</v>
      </c>
      <c r="H49" s="201">
        <f>H48*C49</f>
        <v>0</v>
      </c>
      <c r="I49" s="201">
        <f>I48*C49</f>
        <v>0</v>
      </c>
      <c r="J49" s="201">
        <f>J48*C49</f>
        <v>0</v>
      </c>
      <c r="K49" s="201">
        <f>K48*C49</f>
        <v>0</v>
      </c>
      <c r="L49" s="201">
        <f>L48*C49</f>
        <v>0</v>
      </c>
      <c r="M49" s="201">
        <f>M48*C49</f>
        <v>0</v>
      </c>
      <c r="N49" s="201">
        <f>N48*C49</f>
        <v>0</v>
      </c>
      <c r="O49" s="202">
        <f t="shared" ref="O49" si="9">SUM(D49:N49)</f>
        <v>0</v>
      </c>
      <c r="P49" s="92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1:33" s="57" customFormat="1" ht="14.5" customHeight="1" x14ac:dyDescent="0.35">
      <c r="A50" s="109" t="s">
        <v>46</v>
      </c>
      <c r="B50" s="110"/>
      <c r="C50" s="113"/>
      <c r="D50" s="114">
        <f t="shared" ref="D50:I50" si="10">IF(D47&gt;D49,D49,D47)</f>
        <v>0</v>
      </c>
      <c r="E50" s="114">
        <f t="shared" si="10"/>
        <v>0</v>
      </c>
      <c r="F50" s="114">
        <f t="shared" si="10"/>
        <v>0</v>
      </c>
      <c r="G50" s="114">
        <f t="shared" si="10"/>
        <v>0</v>
      </c>
      <c r="H50" s="114">
        <f t="shared" si="10"/>
        <v>0</v>
      </c>
      <c r="I50" s="114">
        <f t="shared" si="10"/>
        <v>0</v>
      </c>
      <c r="J50" s="114">
        <f>IF(J47&gt;J49,J49,J47)</f>
        <v>0</v>
      </c>
      <c r="K50" s="114">
        <f>IF(K47&gt;K49,K49,K47)</f>
        <v>0</v>
      </c>
      <c r="L50" s="114">
        <f t="shared" ref="L50:N50" si="11">IF(L47&gt;L49,L49,L47)</f>
        <v>0</v>
      </c>
      <c r="M50" s="114">
        <f t="shared" si="11"/>
        <v>0</v>
      </c>
      <c r="N50" s="114">
        <f t="shared" si="11"/>
        <v>0</v>
      </c>
      <c r="O50" s="114">
        <f>SUM(D50:N50)</f>
        <v>0</v>
      </c>
      <c r="P50" s="92"/>
      <c r="Q50" s="184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57" customFormat="1" ht="14.5" customHeight="1" x14ac:dyDescent="0.35">
      <c r="A51" s="84" t="s">
        <v>35</v>
      </c>
      <c r="B51" s="85"/>
      <c r="C51" s="85"/>
      <c r="D51" s="87">
        <f>D45-D50</f>
        <v>0</v>
      </c>
      <c r="E51" s="87">
        <f t="shared" ref="E51:I51" si="12">E45-E50</f>
        <v>0</v>
      </c>
      <c r="F51" s="87">
        <f t="shared" si="12"/>
        <v>0</v>
      </c>
      <c r="G51" s="87">
        <f t="shared" si="12"/>
        <v>0</v>
      </c>
      <c r="H51" s="87">
        <f t="shared" si="12"/>
        <v>0</v>
      </c>
      <c r="I51" s="87">
        <f t="shared" si="12"/>
        <v>0</v>
      </c>
      <c r="J51" s="87">
        <f>J45-J50</f>
        <v>0</v>
      </c>
      <c r="K51" s="87">
        <f>K45-K50</f>
        <v>0</v>
      </c>
      <c r="L51" s="87">
        <f t="shared" ref="L51:N51" si="13">L45-L50</f>
        <v>0</v>
      </c>
      <c r="M51" s="87">
        <f>M45-M50</f>
        <v>0</v>
      </c>
      <c r="N51" s="87">
        <f t="shared" si="13"/>
        <v>0</v>
      </c>
      <c r="O51" s="87">
        <f>SUM(IF(D51&gt;0,D51,0)+IF(E51&gt;0,E51,0)+IF(F51&gt;0,F51,0)+IF(G51&gt;0,G51,0)+IF(H51&gt;0,H51,0)+IF(I51&gt;0,I51,0)+IF(J51&gt;0,J51,0)+IF(K51&gt;0,K51,0)+IF(L51&gt;0,L51,0)+IF(M51&gt;0,M51,0)+IF(N51&gt;0,N51,0))</f>
        <v>0</v>
      </c>
      <c r="P51" s="37">
        <f>O45-O50</f>
        <v>0</v>
      </c>
      <c r="Q51" s="184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57" customFormat="1" ht="7.1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3"/>
      <c r="P52" s="9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57" customFormat="1" ht="14.5" customHeight="1" thickBot="1" x14ac:dyDescent="0.4">
      <c r="A53" s="119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2">
        <f>O22+O45</f>
        <v>0</v>
      </c>
      <c r="P53" s="124">
        <f>SUM(D22:N22)+SUM(D45:N45)</f>
        <v>0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57" customFormat="1" ht="14.5" customHeight="1" thickBot="1" x14ac:dyDescent="0.4">
      <c r="A54" s="115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6"/>
      <c r="O54" s="118">
        <f>IF(I27=TRUE,O50+O32,O24+O50)</f>
        <v>0</v>
      </c>
      <c r="P54" s="125">
        <f>IF(I27=TRUE,SUM(D50:N50)+SUM(D32:N32),SUM(D24:N24)+SUM(D50:N50))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57" customFormat="1" ht="14.5" customHeight="1" x14ac:dyDescent="0.35">
      <c r="A55" s="94" t="s">
        <v>36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23">
        <f>IF(I27=TRUE,IF(O51&lt;0,O33,O33+O51),IF(O51&lt;0,O25,O25+O51))</f>
        <v>0</v>
      </c>
      <c r="P55" s="24">
        <f>O53-O54</f>
        <v>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57" customForma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6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57" customForma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59"/>
      <c r="P57" s="159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57" customForma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08"/>
      <c r="P58" s="159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57" customForma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</sheetData>
  <sheetProtection algorithmName="SHA-512" hashValue="qxijDeTuTO9m8FbBaDzVcf134uGIRAeFJNeTkSk+zeclTBlfmjNMrRJ+HISW8Hb93hVr9MlXnRNxnAs31n2F1A==" saltValue="unH53YG6dAYcatmJ6JKfaA==" spinCount="100000" sheet="1" objects="1" scenarios="1" selectLockedCells="1"/>
  <mergeCells count="26">
    <mergeCell ref="A30:C31"/>
    <mergeCell ref="D30:N30"/>
    <mergeCell ref="O30:O31"/>
    <mergeCell ref="A35:A36"/>
    <mergeCell ref="D35:N35"/>
    <mergeCell ref="O35:O36"/>
    <mergeCell ref="A28:C29"/>
    <mergeCell ref="D28:H29"/>
    <mergeCell ref="K28:L28"/>
    <mergeCell ref="M28:N28"/>
    <mergeCell ref="K29:L29"/>
    <mergeCell ref="M29:N29"/>
    <mergeCell ref="A12:C13"/>
    <mergeCell ref="D12:N12"/>
    <mergeCell ref="O12:O13"/>
    <mergeCell ref="P12:P13"/>
    <mergeCell ref="A19:A20"/>
    <mergeCell ref="D19:N19"/>
    <mergeCell ref="O19:O20"/>
    <mergeCell ref="B7:C7"/>
    <mergeCell ref="H7:K7"/>
    <mergeCell ref="B4:C4"/>
    <mergeCell ref="B5:C5"/>
    <mergeCell ref="H5:K5"/>
    <mergeCell ref="B6:C6"/>
    <mergeCell ref="H6:K6"/>
  </mergeCells>
  <conditionalFormatting sqref="D25:N25">
    <cfRule type="cellIs" dxfId="174" priority="24" operator="lessThanOrEqual">
      <formula>0</formula>
    </cfRule>
    <cfRule type="cellIs" dxfId="173" priority="25" operator="greaterThan">
      <formula>0</formula>
    </cfRule>
  </conditionalFormatting>
  <conditionalFormatting sqref="D33:N33">
    <cfRule type="cellIs" dxfId="172" priority="18" operator="lessThanOrEqual">
      <formula>0</formula>
    </cfRule>
    <cfRule type="cellIs" dxfId="171" priority="19" operator="greaterThan">
      <formula>0</formula>
    </cfRule>
  </conditionalFormatting>
  <conditionalFormatting sqref="O25">
    <cfRule type="cellIs" dxfId="170" priority="16" operator="lessThanOrEqual">
      <formula>0</formula>
    </cfRule>
    <cfRule type="cellIs" dxfId="169" priority="17" operator="greaterThan">
      <formula>0</formula>
    </cfRule>
  </conditionalFormatting>
  <conditionalFormatting sqref="O33">
    <cfRule type="cellIs" dxfId="168" priority="14" operator="lessThanOrEqual">
      <formula>0</formula>
    </cfRule>
    <cfRule type="cellIs" dxfId="167" priority="15" operator="greaterThan">
      <formula>0</formula>
    </cfRule>
  </conditionalFormatting>
  <conditionalFormatting sqref="D51:O51">
    <cfRule type="cellIs" dxfId="166" priority="12" operator="lessThanOrEqual">
      <formula>0</formula>
    </cfRule>
    <cfRule type="cellIs" dxfId="165" priority="13" operator="greaterThan">
      <formula>0</formula>
    </cfRule>
  </conditionalFormatting>
  <conditionalFormatting sqref="D15">
    <cfRule type="cellIs" dxfId="164" priority="11" operator="greaterThan">
      <formula>$D$14</formula>
    </cfRule>
  </conditionalFormatting>
  <conditionalFormatting sqref="E15">
    <cfRule type="cellIs" dxfId="163" priority="10" operator="greaterThan">
      <formula>$E$14</formula>
    </cfRule>
  </conditionalFormatting>
  <conditionalFormatting sqref="F15">
    <cfRule type="cellIs" dxfId="162" priority="9" operator="greaterThan">
      <formula>$F$14</formula>
    </cfRule>
  </conditionalFormatting>
  <conditionalFormatting sqref="G15">
    <cfRule type="cellIs" dxfId="161" priority="8" operator="greaterThan">
      <formula>$G$14</formula>
    </cfRule>
  </conditionalFormatting>
  <conditionalFormatting sqref="H15">
    <cfRule type="cellIs" dxfId="160" priority="7" operator="greaterThan">
      <formula>$H$14</formula>
    </cfRule>
  </conditionalFormatting>
  <conditionalFormatting sqref="I15">
    <cfRule type="cellIs" dxfId="159" priority="6" operator="greaterThan">
      <formula>$I$14</formula>
    </cfRule>
  </conditionalFormatting>
  <conditionalFormatting sqref="J15">
    <cfRule type="cellIs" dxfId="158" priority="5" operator="greaterThan">
      <formula>$J$14</formula>
    </cfRule>
  </conditionalFormatting>
  <conditionalFormatting sqref="K15">
    <cfRule type="cellIs" dxfId="157" priority="4" operator="greaterThan">
      <formula>$K$14</formula>
    </cfRule>
  </conditionalFormatting>
  <conditionalFormatting sqref="L15">
    <cfRule type="cellIs" dxfId="156" priority="3" operator="greaterThan">
      <formula>$L$14</formula>
    </cfRule>
  </conditionalFormatting>
  <conditionalFormatting sqref="M15">
    <cfRule type="cellIs" dxfId="155" priority="2" operator="greaterThan">
      <formula>$M$14</formula>
    </cfRule>
  </conditionalFormatting>
  <conditionalFormatting sqref="N15">
    <cfRule type="cellIs" dxfId="154" priority="1" operator="greaterThan">
      <formula>$N$14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locked="0" defaultSize="0" autoFill="0" autoLine="0" autoPict="0">
                <anchor moveWithCells="1">
                  <from>
                    <xdr:col>8</xdr:col>
                    <xdr:colOff>552450</xdr:colOff>
                    <xdr:row>3</xdr:row>
                    <xdr:rowOff>0</xdr:rowOff>
                  </from>
                  <to>
                    <xdr:col>8</xdr:col>
                    <xdr:colOff>736600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Check Box 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5" r:id="rId8" name="Check Box 19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6" r:id="rId9" name="Check Box 20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7" r:id="rId10" name="Check Box 21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8" r:id="rId11" name="Check Box 22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9" r:id="rId12" name="Check Box 2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0" r:id="rId13" name="Check Box 2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57602767-9957-44A3-992F-1CA0E2AC68F7}">
            <xm:f>NOT(ISERROR(SEARCH(TRUE,I27)))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9E63FD80-5757-4EA2-A2E3-BD56028648E8}">
            <xm:f>NOT(ISERROR(SEARCH(FALSE,I27)))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0" operator="containsText" id="{AC5E3FFD-E08E-4FCC-AAEA-CE7ECEC93190}">
            <xm:f>NOT(ISERROR(SEARCH(TRUE,J27)))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640BC0F7-D279-4545-8F50-EBF50C4D36A1}">
            <xm:f>NOT(ISERROR(SEARCH(FALSE,J27)))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796875" defaultRowHeight="14.5" x14ac:dyDescent="0.35"/>
  <cols>
    <col min="1" max="2" width="29.26953125" style="53" customWidth="1"/>
    <col min="3" max="3" width="10.26953125" style="53" customWidth="1"/>
    <col min="4" max="10" width="12.1796875" style="53" customWidth="1"/>
    <col min="11" max="11" width="12.54296875" style="53" bestFit="1" customWidth="1"/>
    <col min="12" max="14" width="12.1796875" style="53" customWidth="1"/>
    <col min="15" max="15" width="17.81640625" style="53" customWidth="1"/>
    <col min="16" max="16" width="11.54296875" style="159" customWidth="1"/>
    <col min="17" max="33" width="18.1796875" style="56"/>
    <col min="34" max="16384" width="18.1796875" style="53"/>
  </cols>
  <sheetData>
    <row r="1" spans="1:33" ht="30" x14ac:dyDescent="0.6">
      <c r="A1" s="177" t="s">
        <v>50</v>
      </c>
      <c r="B1" s="177"/>
      <c r="C1" s="253" t="s">
        <v>0</v>
      </c>
    </row>
    <row r="2" spans="1:33" ht="14.5" customHeight="1" x14ac:dyDescent="0.35"/>
    <row r="3" spans="1:33" ht="14.5" customHeight="1" x14ac:dyDescent="0.35">
      <c r="A3" s="142" t="s">
        <v>51</v>
      </c>
      <c r="B3" s="143"/>
      <c r="C3" s="144"/>
      <c r="D3" s="142" t="s">
        <v>62</v>
      </c>
      <c r="E3" s="143"/>
      <c r="F3" s="143"/>
      <c r="G3" s="143"/>
      <c r="H3" s="143"/>
      <c r="I3" s="143"/>
      <c r="J3" s="143"/>
      <c r="K3" s="146"/>
      <c r="L3" s="145"/>
    </row>
    <row r="4" spans="1:33" x14ac:dyDescent="0.35">
      <c r="A4" s="1" t="s">
        <v>78</v>
      </c>
      <c r="B4" s="283"/>
      <c r="C4" s="284"/>
      <c r="D4" s="1" t="s">
        <v>66</v>
      </c>
      <c r="E4" s="26"/>
      <c r="F4" s="26"/>
      <c r="G4" s="165"/>
      <c r="H4" s="156" t="s">
        <v>67</v>
      </c>
      <c r="I4" s="165"/>
      <c r="J4" s="54"/>
      <c r="K4" s="155"/>
      <c r="L4" s="28"/>
    </row>
    <row r="5" spans="1:33" x14ac:dyDescent="0.35">
      <c r="A5" s="147" t="s">
        <v>4</v>
      </c>
      <c r="B5" s="285"/>
      <c r="C5" s="286"/>
      <c r="D5" s="147" t="s">
        <v>65</v>
      </c>
      <c r="E5" s="149"/>
      <c r="F5" s="149"/>
      <c r="G5" s="149"/>
      <c r="H5" s="277"/>
      <c r="I5" s="278"/>
      <c r="J5" s="278"/>
      <c r="K5" s="279"/>
      <c r="L5" s="28"/>
    </row>
    <row r="6" spans="1:33" x14ac:dyDescent="0.35">
      <c r="A6" s="147" t="s">
        <v>5</v>
      </c>
      <c r="B6" s="285"/>
      <c r="C6" s="286"/>
      <c r="D6" s="147" t="s">
        <v>64</v>
      </c>
      <c r="E6" s="149"/>
      <c r="F6" s="149"/>
      <c r="G6" s="149"/>
      <c r="H6" s="277"/>
      <c r="I6" s="278"/>
      <c r="J6" s="278"/>
      <c r="K6" s="279"/>
      <c r="L6" s="28"/>
    </row>
    <row r="7" spans="1:33" x14ac:dyDescent="0.35">
      <c r="A7" s="148" t="s">
        <v>6</v>
      </c>
      <c r="B7" s="287"/>
      <c r="C7" s="288"/>
      <c r="D7" s="148" t="s">
        <v>63</v>
      </c>
      <c r="E7" s="150"/>
      <c r="F7" s="150"/>
      <c r="G7" s="150"/>
      <c r="H7" s="280"/>
      <c r="I7" s="281"/>
      <c r="J7" s="281"/>
      <c r="K7" s="282"/>
      <c r="L7" s="28"/>
      <c r="M7" s="28"/>
      <c r="N7" s="28"/>
    </row>
    <row r="8" spans="1:33" ht="7.15" customHeight="1" x14ac:dyDescent="0.35">
      <c r="A8" s="14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6"/>
    </row>
    <row r="9" spans="1:33" ht="14.5" customHeight="1" x14ac:dyDescent="0.35">
      <c r="A9" s="33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70"/>
      <c r="N9" s="71" t="s">
        <v>28</v>
      </c>
      <c r="O9" s="151" t="s">
        <v>39</v>
      </c>
      <c r="P9" s="152" t="s">
        <v>26</v>
      </c>
    </row>
    <row r="10" spans="1:33" ht="14.5" customHeight="1" x14ac:dyDescent="0.35">
      <c r="A10" s="34" t="s">
        <v>8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3"/>
      <c r="P10" s="154"/>
    </row>
    <row r="11" spans="1:33" s="57" customFormat="1" ht="7.15" customHeight="1" x14ac:dyDescent="0.3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72"/>
      <c r="P11" s="9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57" customFormat="1" ht="14.5" customHeight="1" x14ac:dyDescent="0.35">
      <c r="A12" s="267" t="s">
        <v>25</v>
      </c>
      <c r="B12" s="268"/>
      <c r="C12" s="268"/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3"/>
      <c r="O12" s="262" t="s">
        <v>38</v>
      </c>
      <c r="P12" s="299" t="s">
        <v>26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57" customFormat="1" ht="14.5" customHeight="1" x14ac:dyDescent="0.35">
      <c r="A13" s="269"/>
      <c r="B13" s="270"/>
      <c r="C13" s="270"/>
      <c r="D13" s="8">
        <v>44593</v>
      </c>
      <c r="E13" s="8">
        <v>44621</v>
      </c>
      <c r="F13" s="8">
        <v>44652</v>
      </c>
      <c r="G13" s="8">
        <v>44682</v>
      </c>
      <c r="H13" s="8">
        <v>44713</v>
      </c>
      <c r="I13" s="8">
        <v>44743</v>
      </c>
      <c r="J13" s="8">
        <v>44774</v>
      </c>
      <c r="K13" s="8">
        <v>44805</v>
      </c>
      <c r="L13" s="8">
        <v>44835</v>
      </c>
      <c r="M13" s="8">
        <v>44866</v>
      </c>
      <c r="N13" s="8">
        <v>44896</v>
      </c>
      <c r="O13" s="263"/>
      <c r="P13" s="30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57" customFormat="1" ht="14.5" customHeight="1" x14ac:dyDescent="0.35">
      <c r="A14" s="1" t="s">
        <v>7</v>
      </c>
      <c r="B14" s="26"/>
      <c r="C14" s="75"/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9">
        <f>AVERAGE(D14:N14)</f>
        <v>0</v>
      </c>
      <c r="P14" s="190">
        <f>SUM(D14:N14)</f>
        <v>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57" customFormat="1" ht="14.5" customHeight="1" x14ac:dyDescent="0.35">
      <c r="A15" s="22" t="s">
        <v>10</v>
      </c>
      <c r="B15" s="27"/>
      <c r="C15" s="76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2">
        <f>AVERAGE(D15:N15)</f>
        <v>0</v>
      </c>
      <c r="P15" s="193">
        <f>SUM(D15:N15)</f>
        <v>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59" customFormat="1" ht="14.5" customHeight="1" x14ac:dyDescent="0.35">
      <c r="A16" s="25" t="s">
        <v>27</v>
      </c>
      <c r="B16" s="39"/>
      <c r="C16" s="77"/>
      <c r="D16" s="194">
        <f>D14-D15</f>
        <v>0</v>
      </c>
      <c r="E16" s="194">
        <f t="shared" ref="E16:N16" si="0">E14-E15</f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4">
        <f t="shared" si="0"/>
        <v>0</v>
      </c>
      <c r="J16" s="194">
        <f t="shared" si="0"/>
        <v>0</v>
      </c>
      <c r="K16" s="194">
        <f t="shared" si="0"/>
        <v>0</v>
      </c>
      <c r="L16" s="194">
        <f t="shared" si="0"/>
        <v>0</v>
      </c>
      <c r="M16" s="194">
        <f t="shared" si="0"/>
        <v>0</v>
      </c>
      <c r="N16" s="194">
        <f t="shared" si="0"/>
        <v>0</v>
      </c>
      <c r="O16" s="195">
        <f>AVERAGE(D16:N16)</f>
        <v>0</v>
      </c>
      <c r="P16" s="196">
        <f>SUM(D16:N16)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57" customFormat="1" ht="14.5" customHeight="1" x14ac:dyDescent="0.35">
      <c r="A17" s="50" t="s">
        <v>11</v>
      </c>
      <c r="B17" s="51"/>
      <c r="C17" s="60"/>
      <c r="D17" s="185">
        <f>IF(D14,D15/D14,0)</f>
        <v>0</v>
      </c>
      <c r="E17" s="185">
        <f t="shared" ref="E17:N17" si="1">IF(E14,E15/E14,0)</f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  <c r="L17" s="185">
        <f t="shared" si="1"/>
        <v>0</v>
      </c>
      <c r="M17" s="185">
        <f t="shared" si="1"/>
        <v>0</v>
      </c>
      <c r="N17" s="185">
        <f t="shared" si="1"/>
        <v>0</v>
      </c>
      <c r="O17" s="185">
        <f>IF(O14,O15/O14,0)</f>
        <v>0</v>
      </c>
      <c r="P17" s="186">
        <f>IF(P14,P15/P14,0)</f>
        <v>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7" customFormat="1" ht="7.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3"/>
      <c r="P18" s="9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5" customHeight="1" x14ac:dyDescent="0.35">
      <c r="A19" s="264" t="s">
        <v>9</v>
      </c>
      <c r="B19" s="40"/>
      <c r="C19" s="20"/>
      <c r="D19" s="301" t="s">
        <v>33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62" t="s">
        <v>23</v>
      </c>
      <c r="P19" s="92"/>
    </row>
    <row r="20" spans="1:33" ht="14.5" customHeight="1" x14ac:dyDescent="0.35">
      <c r="A20" s="265"/>
      <c r="B20" s="41"/>
      <c r="C20" s="21"/>
      <c r="D20" s="8">
        <v>44593</v>
      </c>
      <c r="E20" s="8">
        <v>44621</v>
      </c>
      <c r="F20" s="7">
        <v>44652</v>
      </c>
      <c r="G20" s="8">
        <v>44682</v>
      </c>
      <c r="H20" s="7">
        <v>44713</v>
      </c>
      <c r="I20" s="8">
        <v>44743</v>
      </c>
      <c r="J20" s="7">
        <v>44774</v>
      </c>
      <c r="K20" s="8">
        <v>44805</v>
      </c>
      <c r="L20" s="7">
        <v>44835</v>
      </c>
      <c r="M20" s="8">
        <v>44866</v>
      </c>
      <c r="N20" s="7">
        <v>44896</v>
      </c>
      <c r="O20" s="263"/>
      <c r="P20" s="92"/>
    </row>
    <row r="21" spans="1:33" ht="14.5" customHeight="1" x14ac:dyDescent="0.35">
      <c r="A21" s="9" t="s">
        <v>13</v>
      </c>
      <c r="B21" s="42"/>
      <c r="C21" s="10"/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9">
        <f>SUM(D21:N21)</f>
        <v>0</v>
      </c>
      <c r="P21" s="92"/>
    </row>
    <row r="22" spans="1:33" ht="14.5" customHeight="1" x14ac:dyDescent="0.35">
      <c r="A22" s="47"/>
      <c r="B22" s="48"/>
      <c r="C22" s="49" t="s">
        <v>14</v>
      </c>
      <c r="D22" s="5">
        <f>D21</f>
        <v>0</v>
      </c>
      <c r="E22" s="6">
        <f t="shared" ref="E22:N22" si="2">E21</f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5">
        <f>SUM(D22:N22)</f>
        <v>0</v>
      </c>
      <c r="P22" s="92"/>
    </row>
    <row r="23" spans="1:33" s="61" customFormat="1" ht="14.5" customHeight="1" x14ac:dyDescent="0.35">
      <c r="A23" s="80" t="s">
        <v>31</v>
      </c>
      <c r="B23" s="81"/>
      <c r="C23" s="82" t="s">
        <v>32</v>
      </c>
      <c r="D23" s="78">
        <f t="shared" ref="D23:N23" si="3">D22*D17</f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9">
        <f>SUM(D23:N23)</f>
        <v>0</v>
      </c>
      <c r="P23" s="9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2" customFormat="1" ht="14.5" customHeight="1" x14ac:dyDescent="0.35">
      <c r="A24" s="109" t="s">
        <v>46</v>
      </c>
      <c r="B24" s="110"/>
      <c r="C24" s="111">
        <v>0.75</v>
      </c>
      <c r="D24" s="112">
        <f>D23*C24</f>
        <v>0</v>
      </c>
      <c r="E24" s="112">
        <f>E23*C24</f>
        <v>0</v>
      </c>
      <c r="F24" s="112">
        <f>F23*C24</f>
        <v>0</v>
      </c>
      <c r="G24" s="112">
        <f>G23*C24</f>
        <v>0</v>
      </c>
      <c r="H24" s="112">
        <f>H23*C24</f>
        <v>0</v>
      </c>
      <c r="I24" s="112">
        <f>I23*C24</f>
        <v>0</v>
      </c>
      <c r="J24" s="112">
        <f>J23*C24</f>
        <v>0</v>
      </c>
      <c r="K24" s="112">
        <f>K23*C24</f>
        <v>0</v>
      </c>
      <c r="L24" s="112">
        <f>L23*C24</f>
        <v>0</v>
      </c>
      <c r="M24" s="112">
        <f>M23*C24</f>
        <v>0</v>
      </c>
      <c r="N24" s="112">
        <f>N23*C24</f>
        <v>0</v>
      </c>
      <c r="O24" s="112">
        <f>IF(I27=FALSE,SUM(D24:N24),0)</f>
        <v>0</v>
      </c>
      <c r="P24" s="9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s="62" customFormat="1" ht="14.5" customHeight="1" x14ac:dyDescent="0.35">
      <c r="A25" s="84" t="s">
        <v>35</v>
      </c>
      <c r="B25" s="85"/>
      <c r="C25" s="85"/>
      <c r="D25" s="87">
        <f>D22-D24</f>
        <v>0</v>
      </c>
      <c r="E25" s="87">
        <f>E22-E24</f>
        <v>0</v>
      </c>
      <c r="F25" s="87">
        <f t="shared" ref="F25:M25" si="4">F22-F24</f>
        <v>0</v>
      </c>
      <c r="G25" s="87">
        <f t="shared" si="4"/>
        <v>0</v>
      </c>
      <c r="H25" s="87">
        <f t="shared" si="4"/>
        <v>0</v>
      </c>
      <c r="I25" s="87">
        <f t="shared" si="4"/>
        <v>0</v>
      </c>
      <c r="J25" s="87">
        <f>J22-J24</f>
        <v>0</v>
      </c>
      <c r="K25" s="87">
        <f t="shared" si="4"/>
        <v>0</v>
      </c>
      <c r="L25" s="87">
        <f t="shared" si="4"/>
        <v>0</v>
      </c>
      <c r="M25" s="87">
        <f t="shared" si="4"/>
        <v>0</v>
      </c>
      <c r="N25" s="87">
        <f>N22-N24</f>
        <v>0</v>
      </c>
      <c r="O25" s="87">
        <f>(IF(I27=FALSE,SUM(IF(D25&gt;0,D25,0)+IF(E25&gt;0,E25,0)+IF(F25&gt;0,F25,0)+IF(G25&gt;0,G25,0)+IF(H25&gt;0,H25,0)+IF(I25&gt;0,I25,0)+IF(J25&gt;0,J25,0)+IF(K25&gt;0,K25,0)+IF(L25&gt;0,L25,0)+IF(M25&gt;0,M25,0)+IF(N25&gt;0,N25,0)),0))</f>
        <v>0</v>
      </c>
      <c r="P25" s="37">
        <f>IF(I27=FALSE,O22-O24,0)</f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62" customFormat="1" ht="7.15" customHeight="1" x14ac:dyDescent="0.35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4"/>
      <c r="P26" s="9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62" customFormat="1" ht="14.5" hidden="1" customHeight="1" x14ac:dyDescent="0.35">
      <c r="A27" s="66"/>
      <c r="B27" s="66"/>
      <c r="C27" s="67"/>
      <c r="D27" s="168"/>
      <c r="E27" s="168"/>
      <c r="F27" s="168"/>
      <c r="G27" s="168"/>
      <c r="H27" s="168"/>
      <c r="I27" s="173" t="b">
        <v>0</v>
      </c>
      <c r="J27" s="173" t="b">
        <v>0</v>
      </c>
      <c r="K27" s="68"/>
      <c r="L27" s="68"/>
      <c r="M27" s="68"/>
      <c r="N27" s="68"/>
      <c r="O27" s="74"/>
      <c r="P27" s="9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62" customFormat="1" ht="14.5" customHeight="1" x14ac:dyDescent="0.35">
      <c r="A28" s="289" t="s">
        <v>76</v>
      </c>
      <c r="B28" s="290"/>
      <c r="C28" s="291"/>
      <c r="D28" s="306" t="s">
        <v>77</v>
      </c>
      <c r="E28" s="307"/>
      <c r="F28" s="307"/>
      <c r="G28" s="307"/>
      <c r="H28" s="308"/>
      <c r="I28" s="170" t="s">
        <v>69</v>
      </c>
      <c r="J28" s="170" t="s">
        <v>70</v>
      </c>
      <c r="K28" s="304" t="s">
        <v>73</v>
      </c>
      <c r="L28" s="304"/>
      <c r="M28" s="304" t="s">
        <v>72</v>
      </c>
      <c r="N28" s="304"/>
      <c r="O28" s="74"/>
      <c r="P28" s="9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62" customFormat="1" ht="14.5" customHeight="1" x14ac:dyDescent="0.35">
      <c r="A29" s="292"/>
      <c r="B29" s="293"/>
      <c r="C29" s="294"/>
      <c r="D29" s="309"/>
      <c r="E29" s="310"/>
      <c r="F29" s="310"/>
      <c r="G29" s="310"/>
      <c r="H29" s="311"/>
      <c r="I29" s="169"/>
      <c r="J29" s="169"/>
      <c r="K29" s="305">
        <v>400000</v>
      </c>
      <c r="L29" s="305"/>
      <c r="M29" s="305">
        <v>400000</v>
      </c>
      <c r="N29" s="305"/>
      <c r="O29" s="74"/>
      <c r="P29" s="9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s="62" customFormat="1" ht="14.5" customHeight="1" x14ac:dyDescent="0.35">
      <c r="A30" s="295"/>
      <c r="B30" s="295"/>
      <c r="C30" s="296"/>
      <c r="D30" s="301" t="s">
        <v>75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262" t="s">
        <v>23</v>
      </c>
      <c r="P30" s="92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62" customFormat="1" ht="14.5" customHeight="1" x14ac:dyDescent="0.35">
      <c r="A31" s="297"/>
      <c r="B31" s="297"/>
      <c r="C31" s="298"/>
      <c r="D31" s="8">
        <v>44593</v>
      </c>
      <c r="E31" s="8">
        <v>44621</v>
      </c>
      <c r="F31" s="7">
        <v>44652</v>
      </c>
      <c r="G31" s="8">
        <v>44682</v>
      </c>
      <c r="H31" s="7">
        <v>44713</v>
      </c>
      <c r="I31" s="8">
        <v>44743</v>
      </c>
      <c r="J31" s="7">
        <v>44774</v>
      </c>
      <c r="K31" s="8">
        <v>44805</v>
      </c>
      <c r="L31" s="7">
        <v>44835</v>
      </c>
      <c r="M31" s="8">
        <v>44866</v>
      </c>
      <c r="N31" s="7">
        <v>44896</v>
      </c>
      <c r="O31" s="263"/>
      <c r="P31" s="92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s="62" customFormat="1" ht="14.5" customHeight="1" x14ac:dyDescent="0.35">
      <c r="A32" s="171" t="s">
        <v>71</v>
      </c>
      <c r="B32" s="172"/>
      <c r="C32" s="187">
        <f>IF(I27=TRUE,((M29-K29)/K29*-1),0)</f>
        <v>0</v>
      </c>
      <c r="D32" s="112">
        <f>IF(I27=TRUE,D24*C32,0)</f>
        <v>0</v>
      </c>
      <c r="E32" s="112">
        <f>IF(I27=TRUE,E24*C32,0)</f>
        <v>0</v>
      </c>
      <c r="F32" s="112">
        <f>IF(I27=TRUE,F24*C32,0)</f>
        <v>0</v>
      </c>
      <c r="G32" s="112">
        <f>IF(I27=TRUE,G24*C32,0)</f>
        <v>0</v>
      </c>
      <c r="H32" s="112">
        <f>IF(I27=TRUE,H24*C32,0)</f>
        <v>0</v>
      </c>
      <c r="I32" s="112">
        <f>IF(I27=TRUE,I24*C32,0)</f>
        <v>0</v>
      </c>
      <c r="J32" s="112">
        <f>IF(I27=TRUE,J24*C32,0)</f>
        <v>0</v>
      </c>
      <c r="K32" s="112">
        <f>IF(I27=TRUE,K24*C32,0)</f>
        <v>0</v>
      </c>
      <c r="L32" s="112">
        <f>IF(I27=TRUE,L24*C32,0)</f>
        <v>0</v>
      </c>
      <c r="M32" s="112">
        <f>IF(I27=TRUE,M24*C32,0)</f>
        <v>0</v>
      </c>
      <c r="N32" s="112">
        <f>IF(I27=TRUE,N24*C32,0)</f>
        <v>0</v>
      </c>
      <c r="O32" s="112">
        <f>SUM(D32:N32)</f>
        <v>0</v>
      </c>
      <c r="P32" s="9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62" customFormat="1" ht="14.5" customHeight="1" x14ac:dyDescent="0.35">
      <c r="A33" s="84" t="s">
        <v>35</v>
      </c>
      <c r="B33" s="85"/>
      <c r="C33" s="85"/>
      <c r="D33" s="87">
        <f>IF(I27=TRUE,D22-D32,0)</f>
        <v>0</v>
      </c>
      <c r="E33" s="87">
        <f>IF(I27=TRUE,E22-E32,0)</f>
        <v>0</v>
      </c>
      <c r="F33" s="87">
        <f>IF(I27=TRUE,F22-F32,0)</f>
        <v>0</v>
      </c>
      <c r="G33" s="87">
        <f>IF(I27=TRUE,G22-G32,0)</f>
        <v>0</v>
      </c>
      <c r="H33" s="87">
        <f>IF(I27=TRUE,H22-H32,0)</f>
        <v>0</v>
      </c>
      <c r="I33" s="87">
        <f>IF(I27=TRUE,I22-I32,0)</f>
        <v>0</v>
      </c>
      <c r="J33" s="87">
        <f>IF(I27=TRUE,J22-J32,0)</f>
        <v>0</v>
      </c>
      <c r="K33" s="87">
        <f>IF(I27=TRUE,K22-K32,0)</f>
        <v>0</v>
      </c>
      <c r="L33" s="87">
        <f>IF(I27=TRUE,L22-L32,0)</f>
        <v>0</v>
      </c>
      <c r="M33" s="87">
        <f>IF(I27=TRUE,M22-M32,0)</f>
        <v>0</v>
      </c>
      <c r="N33" s="87">
        <f>IF(I27=TRUE,N22-N32,0)</f>
        <v>0</v>
      </c>
      <c r="O33" s="87">
        <f>SUM(IF(D33&gt;0,D33,0)+IF(E33&gt;0,E33,0)+IF(F33&gt;0,F33,0)+IF(G33&gt;0,G33,0)+IF(H33&gt;0,H33,0)+IF(I33&gt;0,I33,0)+IF(J33&gt;0,J33,0)+IF(K33&gt;0,K33,0)+IF(L33&gt;0,L33,0)+IF(M33&gt;0,M33,0)+IF(N33&gt;0,N33,0))</f>
        <v>0</v>
      </c>
      <c r="P33" s="37">
        <f>O33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69" customFormat="1" ht="7.15" customHeight="1" x14ac:dyDescent="0.35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4"/>
      <c r="P34" s="92"/>
    </row>
    <row r="35" spans="1:33" s="69" customFormat="1" ht="14.5" customHeight="1" x14ac:dyDescent="0.35">
      <c r="A35" s="264" t="s">
        <v>9</v>
      </c>
      <c r="B35" s="40"/>
      <c r="C35" s="20"/>
      <c r="D35" s="301" t="s">
        <v>33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62" t="s">
        <v>23</v>
      </c>
      <c r="P35" s="98" t="s">
        <v>26</v>
      </c>
    </row>
    <row r="36" spans="1:33" s="69" customFormat="1" ht="14.5" customHeight="1" x14ac:dyDescent="0.35">
      <c r="A36" s="265"/>
      <c r="B36" s="41"/>
      <c r="C36" s="21"/>
      <c r="D36" s="8">
        <v>44593</v>
      </c>
      <c r="E36" s="8">
        <v>44621</v>
      </c>
      <c r="F36" s="7">
        <v>44652</v>
      </c>
      <c r="G36" s="8">
        <v>44682</v>
      </c>
      <c r="H36" s="7">
        <v>44713</v>
      </c>
      <c r="I36" s="8">
        <v>44743</v>
      </c>
      <c r="J36" s="7">
        <v>44774</v>
      </c>
      <c r="K36" s="8">
        <v>44805</v>
      </c>
      <c r="L36" s="7">
        <v>44835</v>
      </c>
      <c r="M36" s="8">
        <v>44866</v>
      </c>
      <c r="N36" s="7">
        <v>44896</v>
      </c>
      <c r="O36" s="263"/>
      <c r="P36" s="99"/>
    </row>
    <row r="37" spans="1:33" ht="14.5" customHeight="1" x14ac:dyDescent="0.35">
      <c r="A37" s="218" t="s">
        <v>15</v>
      </c>
      <c r="B37" s="219"/>
      <c r="C37" s="220"/>
      <c r="D37" s="221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30">
        <f>SUM(D37:N37)</f>
        <v>0</v>
      </c>
      <c r="P37" s="63">
        <f>SUM(D37:N37)</f>
        <v>0</v>
      </c>
    </row>
    <row r="38" spans="1:33" ht="14.5" customHeight="1" x14ac:dyDescent="0.35">
      <c r="A38" s="223" t="s">
        <v>16</v>
      </c>
      <c r="B38" s="224"/>
      <c r="C38" s="225"/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1">
        <f t="shared" ref="O38:O44" si="5">SUM(D38:N38)</f>
        <v>0</v>
      </c>
      <c r="P38" s="64">
        <f t="shared" ref="P38:P44" si="6">SUM(D38:N38)</f>
        <v>0</v>
      </c>
    </row>
    <row r="39" spans="1:33" ht="14.5" customHeight="1" x14ac:dyDescent="0.35">
      <c r="A39" s="223" t="s">
        <v>17</v>
      </c>
      <c r="B39" s="224"/>
      <c r="C39" s="225"/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31">
        <f t="shared" si="5"/>
        <v>0</v>
      </c>
      <c r="P39" s="64">
        <f t="shared" si="6"/>
        <v>0</v>
      </c>
    </row>
    <row r="40" spans="1:33" ht="14.5" customHeight="1" x14ac:dyDescent="0.35">
      <c r="A40" s="223" t="s">
        <v>18</v>
      </c>
      <c r="B40" s="224"/>
      <c r="C40" s="225"/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31">
        <f t="shared" si="5"/>
        <v>0</v>
      </c>
      <c r="P40" s="64">
        <f t="shared" si="6"/>
        <v>0</v>
      </c>
    </row>
    <row r="41" spans="1:33" ht="14.5" customHeight="1" x14ac:dyDescent="0.35">
      <c r="A41" s="223" t="s">
        <v>19</v>
      </c>
      <c r="B41" s="224"/>
      <c r="C41" s="225"/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31">
        <f t="shared" si="5"/>
        <v>0</v>
      </c>
      <c r="P41" s="64">
        <f t="shared" si="6"/>
        <v>0</v>
      </c>
    </row>
    <row r="42" spans="1:33" ht="14.5" customHeight="1" x14ac:dyDescent="0.35">
      <c r="A42" s="223" t="s">
        <v>20</v>
      </c>
      <c r="B42" s="224"/>
      <c r="C42" s="225"/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31">
        <f t="shared" si="5"/>
        <v>0</v>
      </c>
      <c r="P42" s="64">
        <f t="shared" si="6"/>
        <v>0</v>
      </c>
    </row>
    <row r="43" spans="1:33" ht="14.5" customHeight="1" x14ac:dyDescent="0.35">
      <c r="A43" s="223" t="s">
        <v>21</v>
      </c>
      <c r="B43" s="224"/>
      <c r="C43" s="225"/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31">
        <f t="shared" si="5"/>
        <v>0</v>
      </c>
      <c r="P43" s="64">
        <f t="shared" si="6"/>
        <v>0</v>
      </c>
    </row>
    <row r="44" spans="1:33" ht="14.5" customHeight="1" x14ac:dyDescent="0.35">
      <c r="A44" s="228" t="s">
        <v>22</v>
      </c>
      <c r="B44" s="229"/>
      <c r="C44" s="230"/>
      <c r="D44" s="231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32">
        <f t="shared" si="5"/>
        <v>0</v>
      </c>
      <c r="P44" s="65">
        <f t="shared" si="6"/>
        <v>0</v>
      </c>
    </row>
    <row r="45" spans="1:33" ht="14.5" customHeight="1" x14ac:dyDescent="0.35">
      <c r="A45" s="11" t="s">
        <v>81</v>
      </c>
      <c r="B45" s="43"/>
      <c r="C45" s="23" t="s">
        <v>14</v>
      </c>
      <c r="D45" s="36">
        <f>SUM(D37:D44)</f>
        <v>0</v>
      </c>
      <c r="E45" s="36">
        <f t="shared" ref="E45:N45" si="7">SUM(E37:E44)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>SUM(O37:O44)</f>
        <v>0</v>
      </c>
      <c r="P45" s="83">
        <f>SUM(D45:N45)</f>
        <v>0</v>
      </c>
      <c r="Q45" s="184"/>
    </row>
    <row r="46" spans="1:33" s="56" customFormat="1" ht="14.5" customHeight="1" x14ac:dyDescent="0.35">
      <c r="A46" s="80" t="s">
        <v>80</v>
      </c>
      <c r="B46" s="81"/>
      <c r="C46" s="86">
        <v>0.25</v>
      </c>
      <c r="D46" s="78">
        <f>D23*C46</f>
        <v>0</v>
      </c>
      <c r="E46" s="78">
        <f>E23*C46</f>
        <v>0</v>
      </c>
      <c r="F46" s="78">
        <f>F23*C46</f>
        <v>0</v>
      </c>
      <c r="G46" s="78">
        <f>G23*C46</f>
        <v>0</v>
      </c>
      <c r="H46" s="78">
        <f>H23*C46</f>
        <v>0</v>
      </c>
      <c r="I46" s="78">
        <f>I23*C46</f>
        <v>0</v>
      </c>
      <c r="J46" s="78">
        <f>J23*C46</f>
        <v>0</v>
      </c>
      <c r="K46" s="78">
        <f>K23*C46</f>
        <v>0</v>
      </c>
      <c r="L46" s="78">
        <f>L23*C46</f>
        <v>0</v>
      </c>
      <c r="M46" s="78">
        <f>M23*C46</f>
        <v>0</v>
      </c>
      <c r="N46" s="78">
        <f>N23*C46</f>
        <v>0</v>
      </c>
      <c r="O46" s="79">
        <f>SUM(D46:N46)</f>
        <v>0</v>
      </c>
      <c r="P46" s="92"/>
      <c r="Q46" s="184"/>
    </row>
    <row r="47" spans="1:33" s="197" customFormat="1" ht="14.5" customHeight="1" x14ac:dyDescent="0.35">
      <c r="A47" s="126" t="s">
        <v>44</v>
      </c>
      <c r="B47" s="127"/>
      <c r="C47" s="128">
        <v>0.75</v>
      </c>
      <c r="D47" s="129">
        <f>D46*C47</f>
        <v>0</v>
      </c>
      <c r="E47" s="129">
        <f>E46*C47</f>
        <v>0</v>
      </c>
      <c r="F47" s="129">
        <f>F46*C47</f>
        <v>0</v>
      </c>
      <c r="G47" s="129">
        <f>G46*C47</f>
        <v>0</v>
      </c>
      <c r="H47" s="129">
        <f>H46*C47</f>
        <v>0</v>
      </c>
      <c r="I47" s="129">
        <f>I46*C47</f>
        <v>0</v>
      </c>
      <c r="J47" s="129">
        <f>J46*C47</f>
        <v>0</v>
      </c>
      <c r="K47" s="129">
        <f>K46*C47</f>
        <v>0</v>
      </c>
      <c r="L47" s="129">
        <f>L46*C47</f>
        <v>0</v>
      </c>
      <c r="M47" s="129">
        <f>M46*C47</f>
        <v>0</v>
      </c>
      <c r="N47" s="129">
        <f>N46*C47</f>
        <v>0</v>
      </c>
      <c r="O47" s="129">
        <f>SUM(D47:N47)</f>
        <v>0</v>
      </c>
      <c r="P47" s="92"/>
    </row>
    <row r="48" spans="1:33" s="57" customFormat="1" ht="14.5" customHeight="1" x14ac:dyDescent="0.35">
      <c r="A48" s="206" t="s">
        <v>83</v>
      </c>
      <c r="B48" s="207"/>
      <c r="C48" s="208"/>
      <c r="D48" s="36">
        <f>D45*D17</f>
        <v>0</v>
      </c>
      <c r="E48" s="36">
        <f t="shared" ref="E48:I48" si="8">E45*E17</f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>J45*J17</f>
        <v>0</v>
      </c>
      <c r="K48" s="36">
        <f>K45*K17</f>
        <v>0</v>
      </c>
      <c r="L48" s="36">
        <f>L45*L17</f>
        <v>0</v>
      </c>
      <c r="M48" s="36">
        <f>M45*M17</f>
        <v>0</v>
      </c>
      <c r="N48" s="36">
        <f>N45*N17</f>
        <v>0</v>
      </c>
      <c r="O48" s="36">
        <f>SUM(D48:N48)</f>
        <v>0</v>
      </c>
      <c r="P48" s="92"/>
      <c r="Q48" s="184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205" customFormat="1" ht="14.5" customHeight="1" x14ac:dyDescent="0.35">
      <c r="A49" s="198" t="s">
        <v>82</v>
      </c>
      <c r="B49" s="199"/>
      <c r="C49" s="200">
        <v>0.75</v>
      </c>
      <c r="D49" s="201">
        <f>D48*C49</f>
        <v>0</v>
      </c>
      <c r="E49" s="201">
        <f>E48*C49</f>
        <v>0</v>
      </c>
      <c r="F49" s="201">
        <f>F48*C49</f>
        <v>0</v>
      </c>
      <c r="G49" s="201">
        <f>G48*C49</f>
        <v>0</v>
      </c>
      <c r="H49" s="201">
        <f>H48*C49</f>
        <v>0</v>
      </c>
      <c r="I49" s="201">
        <f>I48*C49</f>
        <v>0</v>
      </c>
      <c r="J49" s="201">
        <f>J48*C49</f>
        <v>0</v>
      </c>
      <c r="K49" s="201">
        <f>K48*C49</f>
        <v>0</v>
      </c>
      <c r="L49" s="201">
        <f>L48*C49</f>
        <v>0</v>
      </c>
      <c r="M49" s="201">
        <f>M48*C49</f>
        <v>0</v>
      </c>
      <c r="N49" s="201">
        <f>N48*C49</f>
        <v>0</v>
      </c>
      <c r="O49" s="202">
        <f t="shared" ref="O49" si="9">SUM(D49:N49)</f>
        <v>0</v>
      </c>
      <c r="P49" s="92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1:33" s="57" customFormat="1" ht="14.5" customHeight="1" x14ac:dyDescent="0.35">
      <c r="A50" s="109" t="s">
        <v>46</v>
      </c>
      <c r="B50" s="110"/>
      <c r="C50" s="113"/>
      <c r="D50" s="114">
        <f t="shared" ref="D50:I50" si="10">IF(D47&gt;D49,D49,D47)</f>
        <v>0</v>
      </c>
      <c r="E50" s="114">
        <f t="shared" si="10"/>
        <v>0</v>
      </c>
      <c r="F50" s="114">
        <f t="shared" si="10"/>
        <v>0</v>
      </c>
      <c r="G50" s="114">
        <f t="shared" si="10"/>
        <v>0</v>
      </c>
      <c r="H50" s="114">
        <f t="shared" si="10"/>
        <v>0</v>
      </c>
      <c r="I50" s="114">
        <f t="shared" si="10"/>
        <v>0</v>
      </c>
      <c r="J50" s="114">
        <f>IF(J47&gt;J49,J49,J47)</f>
        <v>0</v>
      </c>
      <c r="K50" s="114">
        <f>IF(K47&gt;K49,K49,K47)</f>
        <v>0</v>
      </c>
      <c r="L50" s="114">
        <f t="shared" ref="L50:N50" si="11">IF(L47&gt;L49,L49,L47)</f>
        <v>0</v>
      </c>
      <c r="M50" s="114">
        <f t="shared" si="11"/>
        <v>0</v>
      </c>
      <c r="N50" s="114">
        <f t="shared" si="11"/>
        <v>0</v>
      </c>
      <c r="O50" s="114">
        <f>SUM(D50:N50)</f>
        <v>0</v>
      </c>
      <c r="P50" s="92"/>
      <c r="Q50" s="184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57" customFormat="1" ht="14.5" customHeight="1" x14ac:dyDescent="0.35">
      <c r="A51" s="84" t="s">
        <v>35</v>
      </c>
      <c r="B51" s="85"/>
      <c r="C51" s="85"/>
      <c r="D51" s="87">
        <f>D45-D50</f>
        <v>0</v>
      </c>
      <c r="E51" s="87">
        <f t="shared" ref="E51:I51" si="12">E45-E50</f>
        <v>0</v>
      </c>
      <c r="F51" s="87">
        <f t="shared" si="12"/>
        <v>0</v>
      </c>
      <c r="G51" s="87">
        <f t="shared" si="12"/>
        <v>0</v>
      </c>
      <c r="H51" s="87">
        <f t="shared" si="12"/>
        <v>0</v>
      </c>
      <c r="I51" s="87">
        <f t="shared" si="12"/>
        <v>0</v>
      </c>
      <c r="J51" s="87">
        <f>J45-J50</f>
        <v>0</v>
      </c>
      <c r="K51" s="87">
        <f>K45-K50</f>
        <v>0</v>
      </c>
      <c r="L51" s="87">
        <f t="shared" ref="L51:N51" si="13">L45-L50</f>
        <v>0</v>
      </c>
      <c r="M51" s="87">
        <f>M45-M50</f>
        <v>0</v>
      </c>
      <c r="N51" s="87">
        <f t="shared" si="13"/>
        <v>0</v>
      </c>
      <c r="O51" s="87">
        <f>SUM(IF(D51&gt;0,D51,0)+IF(E51&gt;0,E51,0)+IF(F51&gt;0,F51,0)+IF(G51&gt;0,G51,0)+IF(H51&gt;0,H51,0)+IF(I51&gt;0,I51,0)+IF(J51&gt;0,J51,0)+IF(K51&gt;0,K51,0)+IF(L51&gt;0,L51,0)+IF(M51&gt;0,M51,0)+IF(N51&gt;0,N51,0))</f>
        <v>0</v>
      </c>
      <c r="P51" s="37">
        <f>O45-O50</f>
        <v>0</v>
      </c>
      <c r="Q51" s="184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57" customFormat="1" ht="7.1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3"/>
      <c r="P52" s="9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57" customFormat="1" ht="14.5" customHeight="1" thickBot="1" x14ac:dyDescent="0.4">
      <c r="A53" s="119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2">
        <f>O22+O45</f>
        <v>0</v>
      </c>
      <c r="P53" s="124">
        <f>SUM(D22:N22)+SUM(D45:N45)</f>
        <v>0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57" customFormat="1" ht="14.5" customHeight="1" thickBot="1" x14ac:dyDescent="0.4">
      <c r="A54" s="115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6"/>
      <c r="O54" s="118">
        <f>IF(I27=TRUE,O50+O32,O24+O50)</f>
        <v>0</v>
      </c>
      <c r="P54" s="125">
        <f>IF(I27=TRUE,SUM(D50:N50)+SUM(D32:N32),SUM(D24:N24)+SUM(D50:N50))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57" customFormat="1" ht="14.5" customHeight="1" x14ac:dyDescent="0.35">
      <c r="A55" s="94" t="s">
        <v>36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23">
        <f>IF(I27=TRUE,IF(O51&lt;0,O33,O33+O51),IF(O51&lt;0,O25,O25+O51))</f>
        <v>0</v>
      </c>
      <c r="P55" s="24">
        <f>O53-O54</f>
        <v>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57" customForma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6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57" customForma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59"/>
      <c r="P57" s="159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57" customForma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08"/>
      <c r="P58" s="159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57" customForma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</sheetData>
  <sheetProtection algorithmName="SHA-512" hashValue="Ja7K80ahm8sv48Pmez+fWqzNyRTbyoe5scNtKdYLIR2uo7BlrvOcClBasAzX1M49R+eNN8dGTXF1dyHK4IBL7A==" saltValue="OIzDM7hfNG/TNpoVi+ld/w==" spinCount="100000" sheet="1" objects="1" scenarios="1" selectLockedCells="1"/>
  <mergeCells count="26">
    <mergeCell ref="A30:C31"/>
    <mergeCell ref="D30:N30"/>
    <mergeCell ref="O30:O31"/>
    <mergeCell ref="A35:A36"/>
    <mergeCell ref="D35:N35"/>
    <mergeCell ref="O35:O36"/>
    <mergeCell ref="A28:C29"/>
    <mergeCell ref="D28:H29"/>
    <mergeCell ref="K28:L28"/>
    <mergeCell ref="M28:N28"/>
    <mergeCell ref="K29:L29"/>
    <mergeCell ref="M29:N29"/>
    <mergeCell ref="A12:C13"/>
    <mergeCell ref="D12:N12"/>
    <mergeCell ref="O12:O13"/>
    <mergeCell ref="P12:P13"/>
    <mergeCell ref="A19:A20"/>
    <mergeCell ref="D19:N19"/>
    <mergeCell ref="O19:O20"/>
    <mergeCell ref="B7:C7"/>
    <mergeCell ref="H7:K7"/>
    <mergeCell ref="B4:C4"/>
    <mergeCell ref="B5:C5"/>
    <mergeCell ref="H5:K5"/>
    <mergeCell ref="B6:C6"/>
    <mergeCell ref="H6:K6"/>
  </mergeCells>
  <conditionalFormatting sqref="D25:N25">
    <cfRule type="cellIs" dxfId="149" priority="24" operator="lessThanOrEqual">
      <formula>0</formula>
    </cfRule>
    <cfRule type="cellIs" dxfId="148" priority="25" operator="greaterThan">
      <formula>0</formula>
    </cfRule>
  </conditionalFormatting>
  <conditionalFormatting sqref="D33:N33">
    <cfRule type="cellIs" dxfId="147" priority="18" operator="lessThanOrEqual">
      <formula>0</formula>
    </cfRule>
    <cfRule type="cellIs" dxfId="146" priority="19" operator="greaterThan">
      <formula>0</formula>
    </cfRule>
  </conditionalFormatting>
  <conditionalFormatting sqref="O25">
    <cfRule type="cellIs" dxfId="145" priority="16" operator="lessThanOrEqual">
      <formula>0</formula>
    </cfRule>
    <cfRule type="cellIs" dxfId="144" priority="17" operator="greaterThan">
      <formula>0</formula>
    </cfRule>
  </conditionalFormatting>
  <conditionalFormatting sqref="O33">
    <cfRule type="cellIs" dxfId="143" priority="14" operator="lessThanOrEqual">
      <formula>0</formula>
    </cfRule>
    <cfRule type="cellIs" dxfId="142" priority="15" operator="greaterThan">
      <formula>0</formula>
    </cfRule>
  </conditionalFormatting>
  <conditionalFormatting sqref="D51:O51">
    <cfRule type="cellIs" dxfId="141" priority="12" operator="lessThanOrEqual">
      <formula>0</formula>
    </cfRule>
    <cfRule type="cellIs" dxfId="140" priority="13" operator="greaterThan">
      <formula>0</formula>
    </cfRule>
  </conditionalFormatting>
  <conditionalFormatting sqref="D15">
    <cfRule type="cellIs" dxfId="139" priority="11" operator="greaterThan">
      <formula>$D$14</formula>
    </cfRule>
  </conditionalFormatting>
  <conditionalFormatting sqref="E15">
    <cfRule type="cellIs" dxfId="138" priority="10" operator="greaterThan">
      <formula>$E$14</formula>
    </cfRule>
  </conditionalFormatting>
  <conditionalFormatting sqref="F15">
    <cfRule type="cellIs" dxfId="137" priority="9" operator="greaterThan">
      <formula>$F$14</formula>
    </cfRule>
  </conditionalFormatting>
  <conditionalFormatting sqref="G15">
    <cfRule type="cellIs" dxfId="136" priority="8" operator="greaterThan">
      <formula>$G$14</formula>
    </cfRule>
  </conditionalFormatting>
  <conditionalFormatting sqref="H15">
    <cfRule type="cellIs" dxfId="135" priority="7" operator="greaterThan">
      <formula>$H$14</formula>
    </cfRule>
  </conditionalFormatting>
  <conditionalFormatting sqref="I15">
    <cfRule type="cellIs" dxfId="134" priority="6" operator="greaterThan">
      <formula>$I$14</formula>
    </cfRule>
  </conditionalFormatting>
  <conditionalFormatting sqref="J15">
    <cfRule type="cellIs" dxfId="133" priority="5" operator="greaterThan">
      <formula>$J$14</formula>
    </cfRule>
  </conditionalFormatting>
  <conditionalFormatting sqref="K15">
    <cfRule type="cellIs" dxfId="132" priority="4" operator="greaterThan">
      <formula>$K$14</formula>
    </cfRule>
  </conditionalFormatting>
  <conditionalFormatting sqref="L15">
    <cfRule type="cellIs" dxfId="131" priority="3" operator="greaterThan">
      <formula>$L$14</formula>
    </cfRule>
  </conditionalFormatting>
  <conditionalFormatting sqref="M15">
    <cfRule type="cellIs" dxfId="130" priority="2" operator="greaterThan">
      <formula>$M$14</formula>
    </cfRule>
  </conditionalFormatting>
  <conditionalFormatting sqref="N15">
    <cfRule type="cellIs" dxfId="129" priority="1" operator="greaterThan">
      <formula>$N$14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Check Box 2">
              <controlPr locked="0" defaultSize="0" autoFill="0" autoLine="0" autoPict="0">
                <anchor moveWithCells="1">
                  <from>
                    <xdr:col>8</xdr:col>
                    <xdr:colOff>552450</xdr:colOff>
                    <xdr:row>3</xdr:row>
                    <xdr:rowOff>0</xdr:rowOff>
                  </from>
                  <to>
                    <xdr:col>8</xdr:col>
                    <xdr:colOff>736600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Check Box 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9" r:id="rId8" name="Check Box 19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0" r:id="rId9" name="Check Box 20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1" r:id="rId10" name="Check Box 21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2" r:id="rId11" name="Check Box 22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3" r:id="rId12" name="Check Box 2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4" r:id="rId13" name="Check Box 2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5" r:id="rId14" name="Check Box 25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6" r:id="rId15" name="Check Box 26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17C00A97-FC9F-4ED9-8AD4-ED366B1B4380}">
            <xm:f>NOT(ISERROR(SEARCH(TRUE,I27)))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9BC030F2-D118-4374-8EC5-A01C3525D80C}">
            <xm:f>NOT(ISERROR(SEARCH(FALSE,I27)))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0" operator="containsText" id="{55482FE4-C696-4E80-A9CD-9014AA23A34E}">
            <xm:f>NOT(ISERROR(SEARCH(TRUE,J27)))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8DEBC1E0-E8FC-4D6C-86E4-93321ED07594}">
            <xm:f>NOT(ISERROR(SEARCH(FALSE,J27)))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796875" defaultRowHeight="14.5" x14ac:dyDescent="0.35"/>
  <cols>
    <col min="1" max="2" width="29.26953125" style="53" customWidth="1"/>
    <col min="3" max="3" width="10.26953125" style="53" customWidth="1"/>
    <col min="4" max="10" width="12.1796875" style="53" customWidth="1"/>
    <col min="11" max="11" width="12.54296875" style="53" bestFit="1" customWidth="1"/>
    <col min="12" max="14" width="12.1796875" style="53" customWidth="1"/>
    <col min="15" max="15" width="17.81640625" style="53" customWidth="1"/>
    <col min="16" max="16" width="11.54296875" style="159" customWidth="1"/>
    <col min="17" max="33" width="18.1796875" style="56"/>
    <col min="34" max="16384" width="18.1796875" style="53"/>
  </cols>
  <sheetData>
    <row r="1" spans="1:33" ht="30" x14ac:dyDescent="0.6">
      <c r="A1" s="177" t="s">
        <v>52</v>
      </c>
      <c r="B1" s="177"/>
      <c r="C1" s="253" t="s">
        <v>0</v>
      </c>
    </row>
    <row r="2" spans="1:33" ht="14.5" customHeight="1" x14ac:dyDescent="0.35"/>
    <row r="3" spans="1:33" ht="14.5" customHeight="1" x14ac:dyDescent="0.35">
      <c r="A3" s="142" t="s">
        <v>53</v>
      </c>
      <c r="B3" s="143"/>
      <c r="C3" s="144"/>
      <c r="D3" s="142" t="s">
        <v>62</v>
      </c>
      <c r="E3" s="143"/>
      <c r="F3" s="143"/>
      <c r="G3" s="143"/>
      <c r="H3" s="143"/>
      <c r="I3" s="143"/>
      <c r="J3" s="143"/>
      <c r="K3" s="146"/>
      <c r="L3" s="145"/>
    </row>
    <row r="4" spans="1:33" x14ac:dyDescent="0.35">
      <c r="A4" s="1" t="s">
        <v>78</v>
      </c>
      <c r="B4" s="283"/>
      <c r="C4" s="284"/>
      <c r="D4" s="1" t="s">
        <v>66</v>
      </c>
      <c r="E4" s="26"/>
      <c r="F4" s="26"/>
      <c r="G4" s="165"/>
      <c r="H4" s="156" t="s">
        <v>67</v>
      </c>
      <c r="I4" s="165"/>
      <c r="J4" s="54"/>
      <c r="K4" s="155"/>
      <c r="L4" s="28"/>
    </row>
    <row r="5" spans="1:33" x14ac:dyDescent="0.35">
      <c r="A5" s="147" t="s">
        <v>4</v>
      </c>
      <c r="B5" s="285"/>
      <c r="C5" s="286"/>
      <c r="D5" s="147" t="s">
        <v>65</v>
      </c>
      <c r="E5" s="149"/>
      <c r="F5" s="149"/>
      <c r="G5" s="149"/>
      <c r="H5" s="277"/>
      <c r="I5" s="278"/>
      <c r="J5" s="278"/>
      <c r="K5" s="279"/>
      <c r="L5" s="28"/>
    </row>
    <row r="6" spans="1:33" x14ac:dyDescent="0.35">
      <c r="A6" s="147" t="s">
        <v>5</v>
      </c>
      <c r="B6" s="285"/>
      <c r="C6" s="286"/>
      <c r="D6" s="147" t="s">
        <v>64</v>
      </c>
      <c r="E6" s="149"/>
      <c r="F6" s="149"/>
      <c r="G6" s="149"/>
      <c r="H6" s="277"/>
      <c r="I6" s="278"/>
      <c r="J6" s="278"/>
      <c r="K6" s="279"/>
      <c r="L6" s="28"/>
    </row>
    <row r="7" spans="1:33" x14ac:dyDescent="0.35">
      <c r="A7" s="148" t="s">
        <v>6</v>
      </c>
      <c r="B7" s="287"/>
      <c r="C7" s="288"/>
      <c r="D7" s="148" t="s">
        <v>63</v>
      </c>
      <c r="E7" s="150"/>
      <c r="F7" s="150"/>
      <c r="G7" s="150"/>
      <c r="H7" s="280"/>
      <c r="I7" s="281"/>
      <c r="J7" s="281"/>
      <c r="K7" s="282"/>
      <c r="L7" s="28"/>
      <c r="M7" s="28"/>
      <c r="N7" s="28"/>
    </row>
    <row r="8" spans="1:33" ht="7.15" customHeight="1" x14ac:dyDescent="0.35">
      <c r="A8" s="14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6"/>
    </row>
    <row r="9" spans="1:33" ht="14.5" customHeight="1" x14ac:dyDescent="0.35">
      <c r="A9" s="33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70"/>
      <c r="N9" s="71" t="s">
        <v>28</v>
      </c>
      <c r="O9" s="151" t="s">
        <v>39</v>
      </c>
      <c r="P9" s="152" t="s">
        <v>26</v>
      </c>
    </row>
    <row r="10" spans="1:33" ht="14.5" customHeight="1" x14ac:dyDescent="0.35">
      <c r="A10" s="34" t="s">
        <v>8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3"/>
      <c r="P10" s="154"/>
    </row>
    <row r="11" spans="1:33" s="57" customFormat="1" ht="7.15" customHeight="1" x14ac:dyDescent="0.3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72"/>
      <c r="P11" s="9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57" customFormat="1" ht="14.5" customHeight="1" x14ac:dyDescent="0.35">
      <c r="A12" s="267" t="s">
        <v>25</v>
      </c>
      <c r="B12" s="268"/>
      <c r="C12" s="268"/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3"/>
      <c r="O12" s="262" t="s">
        <v>38</v>
      </c>
      <c r="P12" s="299" t="s">
        <v>26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57" customFormat="1" ht="14.5" customHeight="1" x14ac:dyDescent="0.35">
      <c r="A13" s="269"/>
      <c r="B13" s="270"/>
      <c r="C13" s="270"/>
      <c r="D13" s="8">
        <v>44593</v>
      </c>
      <c r="E13" s="8">
        <v>44621</v>
      </c>
      <c r="F13" s="8">
        <v>44652</v>
      </c>
      <c r="G13" s="8">
        <v>44682</v>
      </c>
      <c r="H13" s="8">
        <v>44713</v>
      </c>
      <c r="I13" s="8">
        <v>44743</v>
      </c>
      <c r="J13" s="8">
        <v>44774</v>
      </c>
      <c r="K13" s="8">
        <v>44805</v>
      </c>
      <c r="L13" s="8">
        <v>44835</v>
      </c>
      <c r="M13" s="8">
        <v>44866</v>
      </c>
      <c r="N13" s="8">
        <v>44896</v>
      </c>
      <c r="O13" s="263"/>
      <c r="P13" s="30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57" customFormat="1" ht="14.5" customHeight="1" x14ac:dyDescent="0.35">
      <c r="A14" s="1" t="s">
        <v>7</v>
      </c>
      <c r="B14" s="26"/>
      <c r="C14" s="75"/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9">
        <f>AVERAGE(D14:N14)</f>
        <v>0</v>
      </c>
      <c r="P14" s="190">
        <f>SUM(D14:N14)</f>
        <v>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57" customFormat="1" ht="14.5" customHeight="1" x14ac:dyDescent="0.35">
      <c r="A15" s="22" t="s">
        <v>10</v>
      </c>
      <c r="B15" s="27"/>
      <c r="C15" s="76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2">
        <f>AVERAGE(D15:N15)</f>
        <v>0</v>
      </c>
      <c r="P15" s="193">
        <f>SUM(D15:N15)</f>
        <v>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59" customFormat="1" ht="14.5" customHeight="1" x14ac:dyDescent="0.35">
      <c r="A16" s="25" t="s">
        <v>27</v>
      </c>
      <c r="B16" s="39"/>
      <c r="C16" s="77"/>
      <c r="D16" s="194">
        <f>D14-D15</f>
        <v>0</v>
      </c>
      <c r="E16" s="194">
        <f t="shared" ref="E16:N16" si="0">E14-E15</f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4">
        <f t="shared" si="0"/>
        <v>0</v>
      </c>
      <c r="J16" s="194">
        <f t="shared" si="0"/>
        <v>0</v>
      </c>
      <c r="K16" s="194">
        <f t="shared" si="0"/>
        <v>0</v>
      </c>
      <c r="L16" s="194">
        <f t="shared" si="0"/>
        <v>0</v>
      </c>
      <c r="M16" s="194">
        <f t="shared" si="0"/>
        <v>0</v>
      </c>
      <c r="N16" s="194">
        <f t="shared" si="0"/>
        <v>0</v>
      </c>
      <c r="O16" s="195">
        <f>AVERAGE(D16:N16)</f>
        <v>0</v>
      </c>
      <c r="P16" s="196">
        <f>SUM(D16:N16)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57" customFormat="1" ht="14.5" customHeight="1" x14ac:dyDescent="0.35">
      <c r="A17" s="50" t="s">
        <v>11</v>
      </c>
      <c r="B17" s="51"/>
      <c r="C17" s="60"/>
      <c r="D17" s="185">
        <f>IF(D14,D15/D14,0)</f>
        <v>0</v>
      </c>
      <c r="E17" s="185">
        <f t="shared" ref="E17:N17" si="1">IF(E14,E15/E14,0)</f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  <c r="L17" s="185">
        <f t="shared" si="1"/>
        <v>0</v>
      </c>
      <c r="M17" s="185">
        <f t="shared" si="1"/>
        <v>0</v>
      </c>
      <c r="N17" s="185">
        <f t="shared" si="1"/>
        <v>0</v>
      </c>
      <c r="O17" s="185">
        <f>IF(O14,O15/O14,0)</f>
        <v>0</v>
      </c>
      <c r="P17" s="186">
        <f>IF(P14,P15/P14,0)</f>
        <v>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7" customFormat="1" ht="7.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3"/>
      <c r="P18" s="9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5" customHeight="1" x14ac:dyDescent="0.35">
      <c r="A19" s="264" t="s">
        <v>9</v>
      </c>
      <c r="B19" s="40"/>
      <c r="C19" s="20"/>
      <c r="D19" s="301" t="s">
        <v>33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62" t="s">
        <v>23</v>
      </c>
      <c r="P19" s="92"/>
    </row>
    <row r="20" spans="1:33" ht="14.5" customHeight="1" x14ac:dyDescent="0.35">
      <c r="A20" s="265"/>
      <c r="B20" s="41"/>
      <c r="C20" s="21"/>
      <c r="D20" s="8">
        <v>44593</v>
      </c>
      <c r="E20" s="8">
        <v>44621</v>
      </c>
      <c r="F20" s="7">
        <v>44652</v>
      </c>
      <c r="G20" s="8">
        <v>44682</v>
      </c>
      <c r="H20" s="7">
        <v>44713</v>
      </c>
      <c r="I20" s="8">
        <v>44743</v>
      </c>
      <c r="J20" s="7">
        <v>44774</v>
      </c>
      <c r="K20" s="8">
        <v>44805</v>
      </c>
      <c r="L20" s="7">
        <v>44835</v>
      </c>
      <c r="M20" s="8">
        <v>44866</v>
      </c>
      <c r="N20" s="7">
        <v>44896</v>
      </c>
      <c r="O20" s="263"/>
      <c r="P20" s="92"/>
    </row>
    <row r="21" spans="1:33" ht="14.5" customHeight="1" x14ac:dyDescent="0.35">
      <c r="A21" s="9" t="s">
        <v>13</v>
      </c>
      <c r="B21" s="42"/>
      <c r="C21" s="10"/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9">
        <f>SUM(D21:N21)</f>
        <v>0</v>
      </c>
      <c r="P21" s="92"/>
    </row>
    <row r="22" spans="1:33" ht="14.5" customHeight="1" x14ac:dyDescent="0.35">
      <c r="A22" s="47"/>
      <c r="B22" s="48"/>
      <c r="C22" s="49" t="s">
        <v>14</v>
      </c>
      <c r="D22" s="5">
        <f>D21</f>
        <v>0</v>
      </c>
      <c r="E22" s="6">
        <f t="shared" ref="E22:N22" si="2">E21</f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5">
        <f>SUM(D22:N22)</f>
        <v>0</v>
      </c>
      <c r="P22" s="92"/>
    </row>
    <row r="23" spans="1:33" s="61" customFormat="1" ht="14.5" customHeight="1" x14ac:dyDescent="0.35">
      <c r="A23" s="80" t="s">
        <v>31</v>
      </c>
      <c r="B23" s="81"/>
      <c r="C23" s="82" t="s">
        <v>32</v>
      </c>
      <c r="D23" s="78">
        <f t="shared" ref="D23:N23" si="3">D22*D17</f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9">
        <f>SUM(D23:N23)</f>
        <v>0</v>
      </c>
      <c r="P23" s="9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2" customFormat="1" ht="14.5" customHeight="1" x14ac:dyDescent="0.35">
      <c r="A24" s="109" t="s">
        <v>46</v>
      </c>
      <c r="B24" s="110"/>
      <c r="C24" s="111">
        <v>0.75</v>
      </c>
      <c r="D24" s="112">
        <f>D23*C24</f>
        <v>0</v>
      </c>
      <c r="E24" s="112">
        <f>E23*C24</f>
        <v>0</v>
      </c>
      <c r="F24" s="112">
        <f>F23*C24</f>
        <v>0</v>
      </c>
      <c r="G24" s="112">
        <f>G23*C24</f>
        <v>0</v>
      </c>
      <c r="H24" s="112">
        <f>H23*C24</f>
        <v>0</v>
      </c>
      <c r="I24" s="112">
        <f>I23*C24</f>
        <v>0</v>
      </c>
      <c r="J24" s="112">
        <f>J23*C24</f>
        <v>0</v>
      </c>
      <c r="K24" s="112">
        <f>K23*C24</f>
        <v>0</v>
      </c>
      <c r="L24" s="112">
        <f>L23*C24</f>
        <v>0</v>
      </c>
      <c r="M24" s="112">
        <f>M23*C24</f>
        <v>0</v>
      </c>
      <c r="N24" s="112">
        <f>N23*C24</f>
        <v>0</v>
      </c>
      <c r="O24" s="112">
        <f>IF(I27=FALSE,SUM(D24:N24),0)</f>
        <v>0</v>
      </c>
      <c r="P24" s="9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s="62" customFormat="1" ht="14.5" customHeight="1" x14ac:dyDescent="0.35">
      <c r="A25" s="84" t="s">
        <v>35</v>
      </c>
      <c r="B25" s="85"/>
      <c r="C25" s="85"/>
      <c r="D25" s="87">
        <f>D22-D24</f>
        <v>0</v>
      </c>
      <c r="E25" s="87">
        <f>E22-E24</f>
        <v>0</v>
      </c>
      <c r="F25" s="87">
        <f t="shared" ref="F25:M25" si="4">F22-F24</f>
        <v>0</v>
      </c>
      <c r="G25" s="87">
        <f t="shared" si="4"/>
        <v>0</v>
      </c>
      <c r="H25" s="87">
        <f t="shared" si="4"/>
        <v>0</v>
      </c>
      <c r="I25" s="87">
        <f t="shared" si="4"/>
        <v>0</v>
      </c>
      <c r="J25" s="87">
        <f>J22-J24</f>
        <v>0</v>
      </c>
      <c r="K25" s="87">
        <f t="shared" si="4"/>
        <v>0</v>
      </c>
      <c r="L25" s="87">
        <f t="shared" si="4"/>
        <v>0</v>
      </c>
      <c r="M25" s="87">
        <f t="shared" si="4"/>
        <v>0</v>
      </c>
      <c r="N25" s="87">
        <f>N22-N24</f>
        <v>0</v>
      </c>
      <c r="O25" s="87">
        <f>(IF(I27=FALSE,SUM(IF(D25&gt;0,D25,0)+IF(E25&gt;0,E25,0)+IF(F25&gt;0,F25,0)+IF(G25&gt;0,G25,0)+IF(H25&gt;0,H25,0)+IF(I25&gt;0,I25,0)+IF(J25&gt;0,J25,0)+IF(K25&gt;0,K25,0)+IF(L25&gt;0,L25,0)+IF(M25&gt;0,M25,0)+IF(N25&gt;0,N25,0)),0))</f>
        <v>0</v>
      </c>
      <c r="P25" s="37">
        <f>IF(I27=FALSE,O22-O24,0)</f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62" customFormat="1" ht="7.15" customHeight="1" x14ac:dyDescent="0.35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4"/>
      <c r="P26" s="9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62" customFormat="1" ht="14.5" hidden="1" customHeight="1" x14ac:dyDescent="0.35">
      <c r="A27" s="66"/>
      <c r="B27" s="66"/>
      <c r="C27" s="67"/>
      <c r="D27" s="168"/>
      <c r="E27" s="168"/>
      <c r="F27" s="168"/>
      <c r="G27" s="168"/>
      <c r="H27" s="168"/>
      <c r="I27" s="173" t="b">
        <v>0</v>
      </c>
      <c r="J27" s="173" t="b">
        <v>0</v>
      </c>
      <c r="K27" s="68"/>
      <c r="L27" s="68"/>
      <c r="M27" s="68"/>
      <c r="N27" s="68"/>
      <c r="O27" s="74"/>
      <c r="P27" s="9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62" customFormat="1" ht="14.5" customHeight="1" x14ac:dyDescent="0.35">
      <c r="A28" s="289" t="s">
        <v>76</v>
      </c>
      <c r="B28" s="290"/>
      <c r="C28" s="291"/>
      <c r="D28" s="306" t="s">
        <v>77</v>
      </c>
      <c r="E28" s="307"/>
      <c r="F28" s="307"/>
      <c r="G28" s="307"/>
      <c r="H28" s="308"/>
      <c r="I28" s="170" t="s">
        <v>69</v>
      </c>
      <c r="J28" s="170" t="s">
        <v>70</v>
      </c>
      <c r="K28" s="304" t="s">
        <v>73</v>
      </c>
      <c r="L28" s="304"/>
      <c r="M28" s="304" t="s">
        <v>72</v>
      </c>
      <c r="N28" s="304"/>
      <c r="O28" s="74"/>
      <c r="P28" s="9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62" customFormat="1" ht="14.5" customHeight="1" x14ac:dyDescent="0.35">
      <c r="A29" s="292"/>
      <c r="B29" s="293"/>
      <c r="C29" s="294"/>
      <c r="D29" s="309"/>
      <c r="E29" s="310"/>
      <c r="F29" s="310"/>
      <c r="G29" s="310"/>
      <c r="H29" s="311"/>
      <c r="I29" s="169"/>
      <c r="J29" s="169"/>
      <c r="K29" s="305">
        <v>400000</v>
      </c>
      <c r="L29" s="305"/>
      <c r="M29" s="305">
        <v>400000</v>
      </c>
      <c r="N29" s="305"/>
      <c r="O29" s="74"/>
      <c r="P29" s="9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s="62" customFormat="1" ht="14.5" customHeight="1" x14ac:dyDescent="0.35">
      <c r="A30" s="295"/>
      <c r="B30" s="295"/>
      <c r="C30" s="296"/>
      <c r="D30" s="301" t="s">
        <v>75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262" t="s">
        <v>23</v>
      </c>
      <c r="P30" s="92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62" customFormat="1" ht="14.5" customHeight="1" x14ac:dyDescent="0.35">
      <c r="A31" s="297"/>
      <c r="B31" s="297"/>
      <c r="C31" s="298"/>
      <c r="D31" s="8">
        <v>44593</v>
      </c>
      <c r="E31" s="8">
        <v>44621</v>
      </c>
      <c r="F31" s="7">
        <v>44652</v>
      </c>
      <c r="G31" s="8">
        <v>44682</v>
      </c>
      <c r="H31" s="7">
        <v>44713</v>
      </c>
      <c r="I31" s="8">
        <v>44743</v>
      </c>
      <c r="J31" s="7">
        <v>44774</v>
      </c>
      <c r="K31" s="8">
        <v>44805</v>
      </c>
      <c r="L31" s="7">
        <v>44835</v>
      </c>
      <c r="M31" s="8">
        <v>44866</v>
      </c>
      <c r="N31" s="7">
        <v>44896</v>
      </c>
      <c r="O31" s="263"/>
      <c r="P31" s="92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s="62" customFormat="1" ht="14.5" customHeight="1" x14ac:dyDescent="0.35">
      <c r="A32" s="171" t="s">
        <v>71</v>
      </c>
      <c r="B32" s="172"/>
      <c r="C32" s="187">
        <f>IF(I27=TRUE,((M29-K29)/K29*-1),0)</f>
        <v>0</v>
      </c>
      <c r="D32" s="112">
        <f>IF(I27=TRUE,D24*C32,0)</f>
        <v>0</v>
      </c>
      <c r="E32" s="112">
        <f>IF(I27=TRUE,E24*C32,0)</f>
        <v>0</v>
      </c>
      <c r="F32" s="112">
        <f>IF(I27=TRUE,F24*C32,0)</f>
        <v>0</v>
      </c>
      <c r="G32" s="112">
        <f>IF(I27=TRUE,G24*C32,0)</f>
        <v>0</v>
      </c>
      <c r="H32" s="112">
        <f>IF(I27=TRUE,H24*C32,0)</f>
        <v>0</v>
      </c>
      <c r="I32" s="112">
        <f>IF(I27=TRUE,I24*C32,0)</f>
        <v>0</v>
      </c>
      <c r="J32" s="112">
        <f>IF(I27=TRUE,J24*C32,0)</f>
        <v>0</v>
      </c>
      <c r="K32" s="112">
        <f>IF(I27=TRUE,K24*C32,0)</f>
        <v>0</v>
      </c>
      <c r="L32" s="112">
        <f>IF(I27=TRUE,L24*C32,0)</f>
        <v>0</v>
      </c>
      <c r="M32" s="112">
        <f>IF(I27=TRUE,M24*C32,0)</f>
        <v>0</v>
      </c>
      <c r="N32" s="112">
        <f>IF(I27=TRUE,N24*C32,0)</f>
        <v>0</v>
      </c>
      <c r="O32" s="112">
        <f>SUM(D32:N32)</f>
        <v>0</v>
      </c>
      <c r="P32" s="9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62" customFormat="1" ht="14.5" customHeight="1" x14ac:dyDescent="0.35">
      <c r="A33" s="84" t="s">
        <v>35</v>
      </c>
      <c r="B33" s="85"/>
      <c r="C33" s="85"/>
      <c r="D33" s="87">
        <f>IF(I27=TRUE,D22-D32,0)</f>
        <v>0</v>
      </c>
      <c r="E33" s="87">
        <f>IF(I27=TRUE,E22-E32,0)</f>
        <v>0</v>
      </c>
      <c r="F33" s="87">
        <f>IF(I27=TRUE,F22-F32,0)</f>
        <v>0</v>
      </c>
      <c r="G33" s="87">
        <f>IF(I27=TRUE,G22-G32,0)</f>
        <v>0</v>
      </c>
      <c r="H33" s="87">
        <f>IF(I27=TRUE,H22-H32,0)</f>
        <v>0</v>
      </c>
      <c r="I33" s="87">
        <f>IF(I27=TRUE,I22-I32,0)</f>
        <v>0</v>
      </c>
      <c r="J33" s="87">
        <f>IF(I27=TRUE,J22-J32,0)</f>
        <v>0</v>
      </c>
      <c r="K33" s="87">
        <f>IF(I27=TRUE,K22-K32,0)</f>
        <v>0</v>
      </c>
      <c r="L33" s="87">
        <f>IF(I27=TRUE,L22-L32,0)</f>
        <v>0</v>
      </c>
      <c r="M33" s="87">
        <f>IF(I27=TRUE,M22-M32,0)</f>
        <v>0</v>
      </c>
      <c r="N33" s="87">
        <f>IF(I27=TRUE,N22-N32,0)</f>
        <v>0</v>
      </c>
      <c r="O33" s="87">
        <f>SUM(IF(D33&gt;0,D33,0)+IF(E33&gt;0,E33,0)+IF(F33&gt;0,F33,0)+IF(G33&gt;0,G33,0)+IF(H33&gt;0,H33,0)+IF(I33&gt;0,I33,0)+IF(J33&gt;0,J33,0)+IF(K33&gt;0,K33,0)+IF(L33&gt;0,L33,0)+IF(M33&gt;0,M33,0)+IF(N33&gt;0,N33,0))</f>
        <v>0</v>
      </c>
      <c r="P33" s="37">
        <f>O33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69" customFormat="1" ht="7.15" customHeight="1" x14ac:dyDescent="0.35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4"/>
      <c r="P34" s="92"/>
    </row>
    <row r="35" spans="1:33" s="69" customFormat="1" ht="14.5" customHeight="1" x14ac:dyDescent="0.35">
      <c r="A35" s="264" t="s">
        <v>9</v>
      </c>
      <c r="B35" s="40"/>
      <c r="C35" s="20"/>
      <c r="D35" s="301" t="s">
        <v>33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62" t="s">
        <v>23</v>
      </c>
      <c r="P35" s="98" t="s">
        <v>26</v>
      </c>
    </row>
    <row r="36" spans="1:33" s="69" customFormat="1" ht="14.5" customHeight="1" x14ac:dyDescent="0.35">
      <c r="A36" s="265"/>
      <c r="B36" s="41"/>
      <c r="C36" s="21"/>
      <c r="D36" s="8">
        <v>44593</v>
      </c>
      <c r="E36" s="8">
        <v>44621</v>
      </c>
      <c r="F36" s="7">
        <v>44652</v>
      </c>
      <c r="G36" s="8">
        <v>44682</v>
      </c>
      <c r="H36" s="7">
        <v>44713</v>
      </c>
      <c r="I36" s="8">
        <v>44743</v>
      </c>
      <c r="J36" s="7">
        <v>44774</v>
      </c>
      <c r="K36" s="8">
        <v>44805</v>
      </c>
      <c r="L36" s="7">
        <v>44835</v>
      </c>
      <c r="M36" s="8">
        <v>44866</v>
      </c>
      <c r="N36" s="7">
        <v>44896</v>
      </c>
      <c r="O36" s="263"/>
      <c r="P36" s="99"/>
    </row>
    <row r="37" spans="1:33" ht="14.5" customHeight="1" x14ac:dyDescent="0.35">
      <c r="A37" s="218" t="s">
        <v>15</v>
      </c>
      <c r="B37" s="219"/>
      <c r="C37" s="220"/>
      <c r="D37" s="221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30">
        <f>SUM(D37:N37)</f>
        <v>0</v>
      </c>
      <c r="P37" s="63">
        <f>SUM(D37:N37)</f>
        <v>0</v>
      </c>
    </row>
    <row r="38" spans="1:33" ht="14.5" customHeight="1" x14ac:dyDescent="0.35">
      <c r="A38" s="223" t="s">
        <v>16</v>
      </c>
      <c r="B38" s="224"/>
      <c r="C38" s="225"/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1">
        <f t="shared" ref="O38:O44" si="5">SUM(D38:N38)</f>
        <v>0</v>
      </c>
      <c r="P38" s="64">
        <f t="shared" ref="P38:P44" si="6">SUM(D38:N38)</f>
        <v>0</v>
      </c>
    </row>
    <row r="39" spans="1:33" ht="14.5" customHeight="1" x14ac:dyDescent="0.35">
      <c r="A39" s="223" t="s">
        <v>17</v>
      </c>
      <c r="B39" s="224"/>
      <c r="C39" s="225"/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31">
        <f t="shared" si="5"/>
        <v>0</v>
      </c>
      <c r="P39" s="64">
        <f t="shared" si="6"/>
        <v>0</v>
      </c>
    </row>
    <row r="40" spans="1:33" ht="14.5" customHeight="1" x14ac:dyDescent="0.35">
      <c r="A40" s="223" t="s">
        <v>18</v>
      </c>
      <c r="B40" s="224"/>
      <c r="C40" s="225"/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31">
        <f t="shared" si="5"/>
        <v>0</v>
      </c>
      <c r="P40" s="64">
        <f t="shared" si="6"/>
        <v>0</v>
      </c>
    </row>
    <row r="41" spans="1:33" ht="14.5" customHeight="1" x14ac:dyDescent="0.35">
      <c r="A41" s="223" t="s">
        <v>19</v>
      </c>
      <c r="B41" s="224"/>
      <c r="C41" s="225"/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31">
        <f t="shared" si="5"/>
        <v>0</v>
      </c>
      <c r="P41" s="64">
        <f t="shared" si="6"/>
        <v>0</v>
      </c>
    </row>
    <row r="42" spans="1:33" ht="14.5" customHeight="1" x14ac:dyDescent="0.35">
      <c r="A42" s="223" t="s">
        <v>20</v>
      </c>
      <c r="B42" s="224"/>
      <c r="C42" s="225"/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31">
        <f t="shared" si="5"/>
        <v>0</v>
      </c>
      <c r="P42" s="64">
        <f t="shared" si="6"/>
        <v>0</v>
      </c>
    </row>
    <row r="43" spans="1:33" ht="14.5" customHeight="1" x14ac:dyDescent="0.35">
      <c r="A43" s="223" t="s">
        <v>21</v>
      </c>
      <c r="B43" s="224"/>
      <c r="C43" s="225"/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31">
        <f t="shared" si="5"/>
        <v>0</v>
      </c>
      <c r="P43" s="64">
        <f t="shared" si="6"/>
        <v>0</v>
      </c>
    </row>
    <row r="44" spans="1:33" ht="14.5" customHeight="1" x14ac:dyDescent="0.35">
      <c r="A44" s="228" t="s">
        <v>22</v>
      </c>
      <c r="B44" s="229"/>
      <c r="C44" s="230"/>
      <c r="D44" s="231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32">
        <f t="shared" si="5"/>
        <v>0</v>
      </c>
      <c r="P44" s="65">
        <f t="shared" si="6"/>
        <v>0</v>
      </c>
    </row>
    <row r="45" spans="1:33" ht="14.5" customHeight="1" x14ac:dyDescent="0.35">
      <c r="A45" s="11" t="s">
        <v>81</v>
      </c>
      <c r="B45" s="43"/>
      <c r="C45" s="23" t="s">
        <v>14</v>
      </c>
      <c r="D45" s="36">
        <f>SUM(D37:D44)</f>
        <v>0</v>
      </c>
      <c r="E45" s="36">
        <f t="shared" ref="E45:N45" si="7">SUM(E37:E44)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>SUM(O37:O44)</f>
        <v>0</v>
      </c>
      <c r="P45" s="83">
        <f>SUM(D45:N45)</f>
        <v>0</v>
      </c>
      <c r="Q45" s="184"/>
    </row>
    <row r="46" spans="1:33" s="56" customFormat="1" ht="14.5" customHeight="1" x14ac:dyDescent="0.35">
      <c r="A46" s="80" t="s">
        <v>80</v>
      </c>
      <c r="B46" s="81"/>
      <c r="C46" s="86">
        <v>0.25</v>
      </c>
      <c r="D46" s="78">
        <f>D23*C46</f>
        <v>0</v>
      </c>
      <c r="E46" s="78">
        <f>E23*C46</f>
        <v>0</v>
      </c>
      <c r="F46" s="78">
        <f>F23*C46</f>
        <v>0</v>
      </c>
      <c r="G46" s="78">
        <f>G23*C46</f>
        <v>0</v>
      </c>
      <c r="H46" s="78">
        <f>H23*C46</f>
        <v>0</v>
      </c>
      <c r="I46" s="78">
        <f>I23*C46</f>
        <v>0</v>
      </c>
      <c r="J46" s="78">
        <f>J23*C46</f>
        <v>0</v>
      </c>
      <c r="K46" s="78">
        <f>K23*C46</f>
        <v>0</v>
      </c>
      <c r="L46" s="78">
        <f>L23*C46</f>
        <v>0</v>
      </c>
      <c r="M46" s="78">
        <f>M23*C46</f>
        <v>0</v>
      </c>
      <c r="N46" s="78">
        <f>N23*C46</f>
        <v>0</v>
      </c>
      <c r="O46" s="79">
        <f>SUM(D46:N46)</f>
        <v>0</v>
      </c>
      <c r="P46" s="92"/>
      <c r="Q46" s="184"/>
    </row>
    <row r="47" spans="1:33" s="197" customFormat="1" ht="14.5" customHeight="1" x14ac:dyDescent="0.35">
      <c r="A47" s="126" t="s">
        <v>44</v>
      </c>
      <c r="B47" s="127"/>
      <c r="C47" s="128">
        <v>0.75</v>
      </c>
      <c r="D47" s="129">
        <f>D46*C47</f>
        <v>0</v>
      </c>
      <c r="E47" s="129">
        <f>E46*C47</f>
        <v>0</v>
      </c>
      <c r="F47" s="129">
        <f>F46*C47</f>
        <v>0</v>
      </c>
      <c r="G47" s="129">
        <f>G46*C47</f>
        <v>0</v>
      </c>
      <c r="H47" s="129">
        <f>H46*C47</f>
        <v>0</v>
      </c>
      <c r="I47" s="129">
        <f>I46*C47</f>
        <v>0</v>
      </c>
      <c r="J47" s="129">
        <f>J46*C47</f>
        <v>0</v>
      </c>
      <c r="K47" s="129">
        <f>K46*C47</f>
        <v>0</v>
      </c>
      <c r="L47" s="129">
        <f>L46*C47</f>
        <v>0</v>
      </c>
      <c r="M47" s="129">
        <f>M46*C47</f>
        <v>0</v>
      </c>
      <c r="N47" s="129">
        <f>N46*C47</f>
        <v>0</v>
      </c>
      <c r="O47" s="129">
        <f>SUM(D47:N47)</f>
        <v>0</v>
      </c>
      <c r="P47" s="92"/>
    </row>
    <row r="48" spans="1:33" s="57" customFormat="1" ht="14.5" customHeight="1" x14ac:dyDescent="0.35">
      <c r="A48" s="206" t="s">
        <v>83</v>
      </c>
      <c r="B48" s="207"/>
      <c r="C48" s="208"/>
      <c r="D48" s="36">
        <f>D45*D17</f>
        <v>0</v>
      </c>
      <c r="E48" s="36">
        <f t="shared" ref="E48:I48" si="8">E45*E17</f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>J45*J17</f>
        <v>0</v>
      </c>
      <c r="K48" s="36">
        <f>K45*K17</f>
        <v>0</v>
      </c>
      <c r="L48" s="36">
        <f>L45*L17</f>
        <v>0</v>
      </c>
      <c r="M48" s="36">
        <f>M45*M17</f>
        <v>0</v>
      </c>
      <c r="N48" s="36">
        <f>N45*N17</f>
        <v>0</v>
      </c>
      <c r="O48" s="36">
        <f>SUM(D48:N48)</f>
        <v>0</v>
      </c>
      <c r="P48" s="92"/>
      <c r="Q48" s="184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205" customFormat="1" ht="14.5" customHeight="1" x14ac:dyDescent="0.35">
      <c r="A49" s="198" t="s">
        <v>82</v>
      </c>
      <c r="B49" s="199"/>
      <c r="C49" s="200">
        <v>0.75</v>
      </c>
      <c r="D49" s="201">
        <f>D48*C49</f>
        <v>0</v>
      </c>
      <c r="E49" s="201">
        <f>E48*C49</f>
        <v>0</v>
      </c>
      <c r="F49" s="201">
        <f>F48*C49</f>
        <v>0</v>
      </c>
      <c r="G49" s="201">
        <f>G48*C49</f>
        <v>0</v>
      </c>
      <c r="H49" s="201">
        <f>H48*C49</f>
        <v>0</v>
      </c>
      <c r="I49" s="201">
        <f>I48*C49</f>
        <v>0</v>
      </c>
      <c r="J49" s="201">
        <f>J48*C49</f>
        <v>0</v>
      </c>
      <c r="K49" s="201">
        <f>K48*C49</f>
        <v>0</v>
      </c>
      <c r="L49" s="201">
        <f>L48*C49</f>
        <v>0</v>
      </c>
      <c r="M49" s="201">
        <f>M48*C49</f>
        <v>0</v>
      </c>
      <c r="N49" s="201">
        <f>N48*C49</f>
        <v>0</v>
      </c>
      <c r="O49" s="202">
        <f t="shared" ref="O49" si="9">SUM(D49:N49)</f>
        <v>0</v>
      </c>
      <c r="P49" s="92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1:33" s="57" customFormat="1" ht="14.5" customHeight="1" x14ac:dyDescent="0.35">
      <c r="A50" s="109" t="s">
        <v>46</v>
      </c>
      <c r="B50" s="110"/>
      <c r="C50" s="113"/>
      <c r="D50" s="114">
        <f t="shared" ref="D50:I50" si="10">IF(D47&gt;D49,D49,D47)</f>
        <v>0</v>
      </c>
      <c r="E50" s="114">
        <f t="shared" si="10"/>
        <v>0</v>
      </c>
      <c r="F50" s="114">
        <f t="shared" si="10"/>
        <v>0</v>
      </c>
      <c r="G50" s="114">
        <f t="shared" si="10"/>
        <v>0</v>
      </c>
      <c r="H50" s="114">
        <f t="shared" si="10"/>
        <v>0</v>
      </c>
      <c r="I50" s="114">
        <f t="shared" si="10"/>
        <v>0</v>
      </c>
      <c r="J50" s="114">
        <f>IF(J47&gt;J49,J49,J47)</f>
        <v>0</v>
      </c>
      <c r="K50" s="114">
        <f>IF(K47&gt;K49,K49,K47)</f>
        <v>0</v>
      </c>
      <c r="L50" s="114">
        <f t="shared" ref="L50:N50" si="11">IF(L47&gt;L49,L49,L47)</f>
        <v>0</v>
      </c>
      <c r="M50" s="114">
        <f t="shared" si="11"/>
        <v>0</v>
      </c>
      <c r="N50" s="114">
        <f t="shared" si="11"/>
        <v>0</v>
      </c>
      <c r="O50" s="114">
        <f>SUM(D50:N50)</f>
        <v>0</v>
      </c>
      <c r="P50" s="92"/>
      <c r="Q50" s="184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57" customFormat="1" ht="14.5" customHeight="1" x14ac:dyDescent="0.35">
      <c r="A51" s="84" t="s">
        <v>35</v>
      </c>
      <c r="B51" s="85"/>
      <c r="C51" s="85"/>
      <c r="D51" s="87">
        <f>D45-D50</f>
        <v>0</v>
      </c>
      <c r="E51" s="87">
        <f t="shared" ref="E51:I51" si="12">E45-E50</f>
        <v>0</v>
      </c>
      <c r="F51" s="87">
        <f t="shared" si="12"/>
        <v>0</v>
      </c>
      <c r="G51" s="87">
        <f t="shared" si="12"/>
        <v>0</v>
      </c>
      <c r="H51" s="87">
        <f t="shared" si="12"/>
        <v>0</v>
      </c>
      <c r="I51" s="87">
        <f t="shared" si="12"/>
        <v>0</v>
      </c>
      <c r="J51" s="87">
        <f>J45-J50</f>
        <v>0</v>
      </c>
      <c r="K51" s="87">
        <f>K45-K50</f>
        <v>0</v>
      </c>
      <c r="L51" s="87">
        <f t="shared" ref="L51:N51" si="13">L45-L50</f>
        <v>0</v>
      </c>
      <c r="M51" s="87">
        <f>M45-M50</f>
        <v>0</v>
      </c>
      <c r="N51" s="87">
        <f t="shared" si="13"/>
        <v>0</v>
      </c>
      <c r="O51" s="87">
        <f>SUM(IF(D51&gt;0,D51,0)+IF(E51&gt;0,E51,0)+IF(F51&gt;0,F51,0)+IF(G51&gt;0,G51,0)+IF(H51&gt;0,H51,0)+IF(I51&gt;0,I51,0)+IF(J51&gt;0,J51,0)+IF(K51&gt;0,K51,0)+IF(L51&gt;0,L51,0)+IF(M51&gt;0,M51,0)+IF(N51&gt;0,N51,0))</f>
        <v>0</v>
      </c>
      <c r="P51" s="37">
        <f>O45-O50</f>
        <v>0</v>
      </c>
      <c r="Q51" s="184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57" customFormat="1" ht="7.1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3"/>
      <c r="P52" s="9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57" customFormat="1" ht="14.5" customHeight="1" thickBot="1" x14ac:dyDescent="0.4">
      <c r="A53" s="119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2">
        <f>O22+O45</f>
        <v>0</v>
      </c>
      <c r="P53" s="124">
        <f>SUM(D22:N22)+SUM(D45:N45)</f>
        <v>0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57" customFormat="1" ht="14.5" customHeight="1" thickBot="1" x14ac:dyDescent="0.4">
      <c r="A54" s="115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6"/>
      <c r="O54" s="118">
        <f>IF(I27=TRUE,O50+O32,O24+O50)</f>
        <v>0</v>
      </c>
      <c r="P54" s="125">
        <f>IF(I27=TRUE,SUM(D50:N50)+SUM(D32:N32),SUM(D24:N24)+SUM(D50:N50))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57" customFormat="1" ht="14.5" customHeight="1" x14ac:dyDescent="0.35">
      <c r="A55" s="94" t="s">
        <v>36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23">
        <f>IF(I27=TRUE,IF(O51&lt;0,O33,O33+O51),IF(O51&lt;0,O25,O25+O51))</f>
        <v>0</v>
      </c>
      <c r="P55" s="24">
        <f>O53-O54</f>
        <v>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57" customForma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6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57" customForma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59"/>
      <c r="P57" s="159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57" customForma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08"/>
      <c r="P58" s="159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57" customForma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</sheetData>
  <sheetProtection algorithmName="SHA-512" hashValue="/FIHFm3yiruTG7MB2ZTFAG8ZCgeMS5gsflHowSPVIgnFYLVOZ/xW3X7M6OQNmgAbZ560pO3zJaPia6hBbYs2qw==" saltValue="2aVcA2xbp92at9YkB+kTpA==" spinCount="100000" sheet="1" objects="1" scenarios="1" selectLockedCells="1"/>
  <mergeCells count="26">
    <mergeCell ref="A30:C31"/>
    <mergeCell ref="D30:N30"/>
    <mergeCell ref="O30:O31"/>
    <mergeCell ref="A35:A36"/>
    <mergeCell ref="D35:N35"/>
    <mergeCell ref="O35:O36"/>
    <mergeCell ref="A28:C29"/>
    <mergeCell ref="D28:H29"/>
    <mergeCell ref="K28:L28"/>
    <mergeCell ref="M28:N28"/>
    <mergeCell ref="K29:L29"/>
    <mergeCell ref="M29:N29"/>
    <mergeCell ref="A12:C13"/>
    <mergeCell ref="D12:N12"/>
    <mergeCell ref="O12:O13"/>
    <mergeCell ref="P12:P13"/>
    <mergeCell ref="A19:A20"/>
    <mergeCell ref="D19:N19"/>
    <mergeCell ref="O19:O20"/>
    <mergeCell ref="B7:C7"/>
    <mergeCell ref="H7:K7"/>
    <mergeCell ref="B4:C4"/>
    <mergeCell ref="B5:C5"/>
    <mergeCell ref="H5:K5"/>
    <mergeCell ref="B6:C6"/>
    <mergeCell ref="H6:K6"/>
  </mergeCells>
  <conditionalFormatting sqref="D25:N25">
    <cfRule type="cellIs" dxfId="124" priority="24" operator="lessThanOrEqual">
      <formula>0</formula>
    </cfRule>
    <cfRule type="cellIs" dxfId="123" priority="25" operator="greaterThan">
      <formula>0</formula>
    </cfRule>
  </conditionalFormatting>
  <conditionalFormatting sqref="D33:N33">
    <cfRule type="cellIs" dxfId="122" priority="18" operator="lessThanOrEqual">
      <formula>0</formula>
    </cfRule>
    <cfRule type="cellIs" dxfId="121" priority="19" operator="greaterThan">
      <formula>0</formula>
    </cfRule>
  </conditionalFormatting>
  <conditionalFormatting sqref="O25">
    <cfRule type="cellIs" dxfId="120" priority="16" operator="lessThanOrEqual">
      <formula>0</formula>
    </cfRule>
    <cfRule type="cellIs" dxfId="119" priority="17" operator="greaterThan">
      <formula>0</formula>
    </cfRule>
  </conditionalFormatting>
  <conditionalFormatting sqref="O33">
    <cfRule type="cellIs" dxfId="118" priority="14" operator="lessThanOrEqual">
      <formula>0</formula>
    </cfRule>
    <cfRule type="cellIs" dxfId="117" priority="15" operator="greaterThan">
      <formula>0</formula>
    </cfRule>
  </conditionalFormatting>
  <conditionalFormatting sqref="D51:O51">
    <cfRule type="cellIs" dxfId="116" priority="12" operator="lessThanOrEqual">
      <formula>0</formula>
    </cfRule>
    <cfRule type="cellIs" dxfId="115" priority="13" operator="greaterThan">
      <formula>0</formula>
    </cfRule>
  </conditionalFormatting>
  <conditionalFormatting sqref="D15">
    <cfRule type="cellIs" dxfId="114" priority="11" operator="greaterThan">
      <formula>$D$14</formula>
    </cfRule>
  </conditionalFormatting>
  <conditionalFormatting sqref="E15">
    <cfRule type="cellIs" dxfId="113" priority="10" operator="greaterThan">
      <formula>$E$14</formula>
    </cfRule>
  </conditionalFormatting>
  <conditionalFormatting sqref="F15">
    <cfRule type="cellIs" dxfId="112" priority="9" operator="greaterThan">
      <formula>$F$14</formula>
    </cfRule>
  </conditionalFormatting>
  <conditionalFormatting sqref="G15">
    <cfRule type="cellIs" dxfId="111" priority="8" operator="greaterThan">
      <formula>$G$14</formula>
    </cfRule>
  </conditionalFormatting>
  <conditionalFormatting sqref="H15">
    <cfRule type="cellIs" dxfId="110" priority="7" operator="greaterThan">
      <formula>$H$14</formula>
    </cfRule>
  </conditionalFormatting>
  <conditionalFormatting sqref="I15">
    <cfRule type="cellIs" dxfId="109" priority="6" operator="greaterThan">
      <formula>$I$14</formula>
    </cfRule>
  </conditionalFormatting>
  <conditionalFormatting sqref="J15">
    <cfRule type="cellIs" dxfId="108" priority="5" operator="greaterThan">
      <formula>$J$14</formula>
    </cfRule>
  </conditionalFormatting>
  <conditionalFormatting sqref="K15">
    <cfRule type="cellIs" dxfId="107" priority="4" operator="greaterThan">
      <formula>$K$14</formula>
    </cfRule>
  </conditionalFormatting>
  <conditionalFormatting sqref="L15">
    <cfRule type="cellIs" dxfId="106" priority="3" operator="greaterThan">
      <formula>$L$14</formula>
    </cfRule>
  </conditionalFormatting>
  <conditionalFormatting sqref="M15">
    <cfRule type="cellIs" dxfId="105" priority="2" operator="greaterThan">
      <formula>$M$14</formula>
    </cfRule>
  </conditionalFormatting>
  <conditionalFormatting sqref="N15">
    <cfRule type="cellIs" dxfId="104" priority="1" operator="greaterThan">
      <formula>$N$14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locked="0" defaultSize="0" autoFill="0" autoLine="0" autoPict="0">
                <anchor moveWithCells="1">
                  <from>
                    <xdr:col>8</xdr:col>
                    <xdr:colOff>552450</xdr:colOff>
                    <xdr:row>3</xdr:row>
                    <xdr:rowOff>0</xdr:rowOff>
                  </from>
                  <to>
                    <xdr:col>8</xdr:col>
                    <xdr:colOff>736600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3" r:id="rId8" name="Check Box 19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4" r:id="rId9" name="Check Box 20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5" r:id="rId10" name="Check Box 21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6" r:id="rId11" name="Check Box 22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7" r:id="rId12" name="Check Box 2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8" r:id="rId13" name="Check Box 2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9" r:id="rId14" name="Check Box 25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0" r:id="rId15" name="Check Box 26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575AB933-EDAA-49AB-A8B4-EC8DBF4792F7}">
            <xm:f>NOT(ISERROR(SEARCH(TRUE,I27)))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890716DC-DD9E-4561-9C90-55F10F6741E1}">
            <xm:f>NOT(ISERROR(SEARCH(FALSE,I27)))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0" operator="containsText" id="{18562E1E-8C52-42DC-A11A-5ECE7B09BFE5}">
            <xm:f>NOT(ISERROR(SEARCH(TRUE,J27)))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B06E8AFF-7EA7-4C59-85CC-6FBEBBCF0B1F}">
            <xm:f>NOT(ISERROR(SEARCH(FALSE,J27)))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796875" defaultRowHeight="14.5" x14ac:dyDescent="0.35"/>
  <cols>
    <col min="1" max="2" width="29.26953125" style="53" customWidth="1"/>
    <col min="3" max="3" width="10.26953125" style="53" customWidth="1"/>
    <col min="4" max="10" width="12.1796875" style="53" customWidth="1"/>
    <col min="11" max="11" width="12.54296875" style="53" bestFit="1" customWidth="1"/>
    <col min="12" max="14" width="12.1796875" style="53" customWidth="1"/>
    <col min="15" max="15" width="17.81640625" style="53" customWidth="1"/>
    <col min="16" max="16" width="11.54296875" style="159" customWidth="1"/>
    <col min="17" max="33" width="18.1796875" style="56"/>
    <col min="34" max="16384" width="18.1796875" style="53"/>
  </cols>
  <sheetData>
    <row r="1" spans="1:33" ht="30" x14ac:dyDescent="0.6">
      <c r="A1" s="177" t="s">
        <v>54</v>
      </c>
      <c r="B1" s="177"/>
      <c r="C1" s="253" t="s">
        <v>0</v>
      </c>
    </row>
    <row r="2" spans="1:33" ht="14.5" customHeight="1" x14ac:dyDescent="0.35"/>
    <row r="3" spans="1:33" ht="14.5" customHeight="1" x14ac:dyDescent="0.35">
      <c r="A3" s="142" t="s">
        <v>55</v>
      </c>
      <c r="B3" s="143"/>
      <c r="C3" s="144"/>
      <c r="D3" s="142" t="s">
        <v>62</v>
      </c>
      <c r="E3" s="143"/>
      <c r="F3" s="143"/>
      <c r="G3" s="143"/>
      <c r="H3" s="143"/>
      <c r="I3" s="143"/>
      <c r="J3" s="143"/>
      <c r="K3" s="146"/>
      <c r="L3" s="145"/>
    </row>
    <row r="4" spans="1:33" x14ac:dyDescent="0.35">
      <c r="A4" s="1" t="s">
        <v>78</v>
      </c>
      <c r="B4" s="283"/>
      <c r="C4" s="284"/>
      <c r="D4" s="1" t="s">
        <v>66</v>
      </c>
      <c r="E4" s="26"/>
      <c r="F4" s="26"/>
      <c r="G4" s="165"/>
      <c r="H4" s="156" t="s">
        <v>67</v>
      </c>
      <c r="I4" s="165"/>
      <c r="J4" s="54"/>
      <c r="K4" s="155"/>
      <c r="L4" s="28"/>
    </row>
    <row r="5" spans="1:33" x14ac:dyDescent="0.35">
      <c r="A5" s="147" t="s">
        <v>4</v>
      </c>
      <c r="B5" s="285"/>
      <c r="C5" s="286"/>
      <c r="D5" s="147" t="s">
        <v>65</v>
      </c>
      <c r="E5" s="149"/>
      <c r="F5" s="149"/>
      <c r="G5" s="149"/>
      <c r="H5" s="277"/>
      <c r="I5" s="278"/>
      <c r="J5" s="278"/>
      <c r="K5" s="279"/>
      <c r="L5" s="28"/>
    </row>
    <row r="6" spans="1:33" x14ac:dyDescent="0.35">
      <c r="A6" s="147" t="s">
        <v>5</v>
      </c>
      <c r="B6" s="285"/>
      <c r="C6" s="286"/>
      <c r="D6" s="147" t="s">
        <v>64</v>
      </c>
      <c r="E6" s="149"/>
      <c r="F6" s="149"/>
      <c r="G6" s="149"/>
      <c r="H6" s="277"/>
      <c r="I6" s="278"/>
      <c r="J6" s="278"/>
      <c r="K6" s="279"/>
      <c r="L6" s="28"/>
    </row>
    <row r="7" spans="1:33" x14ac:dyDescent="0.35">
      <c r="A7" s="148" t="s">
        <v>6</v>
      </c>
      <c r="B7" s="287"/>
      <c r="C7" s="288"/>
      <c r="D7" s="148" t="s">
        <v>63</v>
      </c>
      <c r="E7" s="150"/>
      <c r="F7" s="150"/>
      <c r="G7" s="150"/>
      <c r="H7" s="280"/>
      <c r="I7" s="281"/>
      <c r="J7" s="281"/>
      <c r="K7" s="282"/>
      <c r="L7" s="28"/>
      <c r="M7" s="28"/>
      <c r="N7" s="28"/>
    </row>
    <row r="8" spans="1:33" ht="7.15" customHeight="1" x14ac:dyDescent="0.35">
      <c r="A8" s="14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6"/>
    </row>
    <row r="9" spans="1:33" ht="14.5" customHeight="1" x14ac:dyDescent="0.35">
      <c r="A9" s="33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70"/>
      <c r="N9" s="71" t="s">
        <v>28</v>
      </c>
      <c r="O9" s="151" t="s">
        <v>39</v>
      </c>
      <c r="P9" s="152" t="s">
        <v>26</v>
      </c>
    </row>
    <row r="10" spans="1:33" ht="14.5" customHeight="1" x14ac:dyDescent="0.35">
      <c r="A10" s="34" t="s">
        <v>8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3"/>
      <c r="P10" s="154"/>
    </row>
    <row r="11" spans="1:33" s="57" customFormat="1" ht="7.15" customHeight="1" x14ac:dyDescent="0.3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72"/>
      <c r="P11" s="9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57" customFormat="1" ht="14.5" customHeight="1" x14ac:dyDescent="0.35">
      <c r="A12" s="267" t="s">
        <v>25</v>
      </c>
      <c r="B12" s="268"/>
      <c r="C12" s="268"/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3"/>
      <c r="O12" s="262" t="s">
        <v>38</v>
      </c>
      <c r="P12" s="299" t="s">
        <v>26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57" customFormat="1" ht="14.5" customHeight="1" x14ac:dyDescent="0.35">
      <c r="A13" s="269"/>
      <c r="B13" s="270"/>
      <c r="C13" s="270"/>
      <c r="D13" s="8">
        <v>44593</v>
      </c>
      <c r="E13" s="8">
        <v>44621</v>
      </c>
      <c r="F13" s="8">
        <v>44652</v>
      </c>
      <c r="G13" s="8">
        <v>44682</v>
      </c>
      <c r="H13" s="8">
        <v>44713</v>
      </c>
      <c r="I13" s="8">
        <v>44743</v>
      </c>
      <c r="J13" s="8">
        <v>44774</v>
      </c>
      <c r="K13" s="8">
        <v>44805</v>
      </c>
      <c r="L13" s="8">
        <v>44835</v>
      </c>
      <c r="M13" s="8">
        <v>44866</v>
      </c>
      <c r="N13" s="8">
        <v>44896</v>
      </c>
      <c r="O13" s="263"/>
      <c r="P13" s="30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57" customFormat="1" ht="14.5" customHeight="1" x14ac:dyDescent="0.35">
      <c r="A14" s="1" t="s">
        <v>7</v>
      </c>
      <c r="B14" s="26"/>
      <c r="C14" s="75"/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9">
        <f>AVERAGE(D14:N14)</f>
        <v>0</v>
      </c>
      <c r="P14" s="190">
        <f>SUM(D14:N14)</f>
        <v>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57" customFormat="1" ht="14.5" customHeight="1" x14ac:dyDescent="0.35">
      <c r="A15" s="22" t="s">
        <v>10</v>
      </c>
      <c r="B15" s="27"/>
      <c r="C15" s="76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2">
        <f>AVERAGE(D15:N15)</f>
        <v>0</v>
      </c>
      <c r="P15" s="193">
        <f>SUM(D15:N15)</f>
        <v>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59" customFormat="1" ht="14.5" customHeight="1" x14ac:dyDescent="0.35">
      <c r="A16" s="25" t="s">
        <v>27</v>
      </c>
      <c r="B16" s="39"/>
      <c r="C16" s="77"/>
      <c r="D16" s="194">
        <f>D14-D15</f>
        <v>0</v>
      </c>
      <c r="E16" s="194">
        <f t="shared" ref="E16:N16" si="0">E14-E15</f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4">
        <f t="shared" si="0"/>
        <v>0</v>
      </c>
      <c r="J16" s="194">
        <f t="shared" si="0"/>
        <v>0</v>
      </c>
      <c r="K16" s="194">
        <f t="shared" si="0"/>
        <v>0</v>
      </c>
      <c r="L16" s="194">
        <f t="shared" si="0"/>
        <v>0</v>
      </c>
      <c r="M16" s="194">
        <f t="shared" si="0"/>
        <v>0</v>
      </c>
      <c r="N16" s="194">
        <f t="shared" si="0"/>
        <v>0</v>
      </c>
      <c r="O16" s="195">
        <f>AVERAGE(D16:N16)</f>
        <v>0</v>
      </c>
      <c r="P16" s="196">
        <f>SUM(D16:N16)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57" customFormat="1" ht="14.5" customHeight="1" x14ac:dyDescent="0.35">
      <c r="A17" s="50" t="s">
        <v>11</v>
      </c>
      <c r="B17" s="51"/>
      <c r="C17" s="60"/>
      <c r="D17" s="185">
        <f>IF(D14,D15/D14,0)</f>
        <v>0</v>
      </c>
      <c r="E17" s="185">
        <f t="shared" ref="E17:N17" si="1">IF(E14,E15/E14,0)</f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  <c r="L17" s="185">
        <f t="shared" si="1"/>
        <v>0</v>
      </c>
      <c r="M17" s="185">
        <f t="shared" si="1"/>
        <v>0</v>
      </c>
      <c r="N17" s="185">
        <f t="shared" si="1"/>
        <v>0</v>
      </c>
      <c r="O17" s="185">
        <f>IF(O14,O15/O14,0)</f>
        <v>0</v>
      </c>
      <c r="P17" s="186">
        <f>IF(P14,P15/P14,0)</f>
        <v>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7" customFormat="1" ht="7.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3"/>
      <c r="P18" s="9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5" customHeight="1" x14ac:dyDescent="0.35">
      <c r="A19" s="264" t="s">
        <v>9</v>
      </c>
      <c r="B19" s="40"/>
      <c r="C19" s="20"/>
      <c r="D19" s="301" t="s">
        <v>33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62" t="s">
        <v>23</v>
      </c>
      <c r="P19" s="92"/>
    </row>
    <row r="20" spans="1:33" ht="14.5" customHeight="1" x14ac:dyDescent="0.35">
      <c r="A20" s="265"/>
      <c r="B20" s="41"/>
      <c r="C20" s="21"/>
      <c r="D20" s="8">
        <v>44593</v>
      </c>
      <c r="E20" s="8">
        <v>44621</v>
      </c>
      <c r="F20" s="7">
        <v>44652</v>
      </c>
      <c r="G20" s="8">
        <v>44682</v>
      </c>
      <c r="H20" s="7">
        <v>44713</v>
      </c>
      <c r="I20" s="8">
        <v>44743</v>
      </c>
      <c r="J20" s="7">
        <v>44774</v>
      </c>
      <c r="K20" s="8">
        <v>44805</v>
      </c>
      <c r="L20" s="7">
        <v>44835</v>
      </c>
      <c r="M20" s="8">
        <v>44866</v>
      </c>
      <c r="N20" s="7">
        <v>44896</v>
      </c>
      <c r="O20" s="263"/>
      <c r="P20" s="92"/>
    </row>
    <row r="21" spans="1:33" ht="14.5" customHeight="1" x14ac:dyDescent="0.35">
      <c r="A21" s="9" t="s">
        <v>13</v>
      </c>
      <c r="B21" s="42"/>
      <c r="C21" s="10"/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9">
        <f>SUM(D21:N21)</f>
        <v>0</v>
      </c>
      <c r="P21" s="92"/>
    </row>
    <row r="22" spans="1:33" ht="14.5" customHeight="1" x14ac:dyDescent="0.35">
      <c r="A22" s="47"/>
      <c r="B22" s="48"/>
      <c r="C22" s="49" t="s">
        <v>14</v>
      </c>
      <c r="D22" s="5">
        <f>D21</f>
        <v>0</v>
      </c>
      <c r="E22" s="6">
        <f t="shared" ref="E22:N22" si="2">E21</f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5">
        <f>SUM(D22:N22)</f>
        <v>0</v>
      </c>
      <c r="P22" s="92"/>
    </row>
    <row r="23" spans="1:33" s="61" customFormat="1" ht="14.5" customHeight="1" x14ac:dyDescent="0.35">
      <c r="A23" s="80" t="s">
        <v>31</v>
      </c>
      <c r="B23" s="81"/>
      <c r="C23" s="82" t="s">
        <v>32</v>
      </c>
      <c r="D23" s="78">
        <f t="shared" ref="D23:N23" si="3">D22*D17</f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9">
        <f>SUM(D23:N23)</f>
        <v>0</v>
      </c>
      <c r="P23" s="9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2" customFormat="1" ht="14.5" customHeight="1" x14ac:dyDescent="0.35">
      <c r="A24" s="109" t="s">
        <v>46</v>
      </c>
      <c r="B24" s="110"/>
      <c r="C24" s="111">
        <v>0.75</v>
      </c>
      <c r="D24" s="112">
        <f>D23*C24</f>
        <v>0</v>
      </c>
      <c r="E24" s="112">
        <f>E23*C24</f>
        <v>0</v>
      </c>
      <c r="F24" s="112">
        <f>F23*C24</f>
        <v>0</v>
      </c>
      <c r="G24" s="112">
        <f>G23*C24</f>
        <v>0</v>
      </c>
      <c r="H24" s="112">
        <f>H23*C24</f>
        <v>0</v>
      </c>
      <c r="I24" s="112">
        <f>I23*C24</f>
        <v>0</v>
      </c>
      <c r="J24" s="112">
        <f>J23*C24</f>
        <v>0</v>
      </c>
      <c r="K24" s="112">
        <f>K23*C24</f>
        <v>0</v>
      </c>
      <c r="L24" s="112">
        <f>L23*C24</f>
        <v>0</v>
      </c>
      <c r="M24" s="112">
        <f>M23*C24</f>
        <v>0</v>
      </c>
      <c r="N24" s="112">
        <f>N23*C24</f>
        <v>0</v>
      </c>
      <c r="O24" s="112">
        <f>IF(I27=FALSE,SUM(D24:N24),0)</f>
        <v>0</v>
      </c>
      <c r="P24" s="9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s="62" customFormat="1" ht="14.5" customHeight="1" x14ac:dyDescent="0.35">
      <c r="A25" s="84" t="s">
        <v>35</v>
      </c>
      <c r="B25" s="85"/>
      <c r="C25" s="85"/>
      <c r="D25" s="87">
        <f>D22-D24</f>
        <v>0</v>
      </c>
      <c r="E25" s="87">
        <f>E22-E24</f>
        <v>0</v>
      </c>
      <c r="F25" s="87">
        <f t="shared" ref="F25:M25" si="4">F22-F24</f>
        <v>0</v>
      </c>
      <c r="G25" s="87">
        <f t="shared" si="4"/>
        <v>0</v>
      </c>
      <c r="H25" s="87">
        <f t="shared" si="4"/>
        <v>0</v>
      </c>
      <c r="I25" s="87">
        <f t="shared" si="4"/>
        <v>0</v>
      </c>
      <c r="J25" s="87">
        <f>J22-J24</f>
        <v>0</v>
      </c>
      <c r="K25" s="87">
        <f t="shared" si="4"/>
        <v>0</v>
      </c>
      <c r="L25" s="87">
        <f t="shared" si="4"/>
        <v>0</v>
      </c>
      <c r="M25" s="87">
        <f t="shared" si="4"/>
        <v>0</v>
      </c>
      <c r="N25" s="87">
        <f>N22-N24</f>
        <v>0</v>
      </c>
      <c r="O25" s="87">
        <f>(IF(I27=FALSE,SUM(IF(D25&gt;0,D25,0)+IF(E25&gt;0,E25,0)+IF(F25&gt;0,F25,0)+IF(G25&gt;0,G25,0)+IF(H25&gt;0,H25,0)+IF(I25&gt;0,I25,0)+IF(J25&gt;0,J25,0)+IF(K25&gt;0,K25,0)+IF(L25&gt;0,L25,0)+IF(M25&gt;0,M25,0)+IF(N25&gt;0,N25,0)),0))</f>
        <v>0</v>
      </c>
      <c r="P25" s="37">
        <f>IF(I27=FALSE,O22-O24,0)</f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62" customFormat="1" ht="7.15" customHeight="1" x14ac:dyDescent="0.35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4"/>
      <c r="P26" s="9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62" customFormat="1" ht="14.5" hidden="1" customHeight="1" x14ac:dyDescent="0.35">
      <c r="A27" s="66"/>
      <c r="B27" s="66"/>
      <c r="C27" s="67"/>
      <c r="D27" s="168"/>
      <c r="E27" s="168"/>
      <c r="F27" s="168"/>
      <c r="G27" s="168"/>
      <c r="H27" s="168"/>
      <c r="I27" s="173" t="b">
        <v>0</v>
      </c>
      <c r="J27" s="173" t="b">
        <v>0</v>
      </c>
      <c r="K27" s="68"/>
      <c r="L27" s="68"/>
      <c r="M27" s="68"/>
      <c r="N27" s="68"/>
      <c r="O27" s="74"/>
      <c r="P27" s="9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62" customFormat="1" ht="14.5" customHeight="1" x14ac:dyDescent="0.35">
      <c r="A28" s="289" t="s">
        <v>76</v>
      </c>
      <c r="B28" s="290"/>
      <c r="C28" s="291"/>
      <c r="D28" s="306" t="s">
        <v>77</v>
      </c>
      <c r="E28" s="307"/>
      <c r="F28" s="307"/>
      <c r="G28" s="307"/>
      <c r="H28" s="308"/>
      <c r="I28" s="170" t="s">
        <v>69</v>
      </c>
      <c r="J28" s="170" t="s">
        <v>70</v>
      </c>
      <c r="K28" s="304" t="s">
        <v>73</v>
      </c>
      <c r="L28" s="304"/>
      <c r="M28" s="304" t="s">
        <v>72</v>
      </c>
      <c r="N28" s="304"/>
      <c r="O28" s="74"/>
      <c r="P28" s="9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62" customFormat="1" ht="14.5" customHeight="1" x14ac:dyDescent="0.35">
      <c r="A29" s="292"/>
      <c r="B29" s="293"/>
      <c r="C29" s="294"/>
      <c r="D29" s="309"/>
      <c r="E29" s="310"/>
      <c r="F29" s="310"/>
      <c r="G29" s="310"/>
      <c r="H29" s="311"/>
      <c r="I29" s="169"/>
      <c r="J29" s="169"/>
      <c r="K29" s="305">
        <v>400000</v>
      </c>
      <c r="L29" s="305"/>
      <c r="M29" s="305">
        <v>400000</v>
      </c>
      <c r="N29" s="305"/>
      <c r="O29" s="74"/>
      <c r="P29" s="9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s="62" customFormat="1" ht="14.5" customHeight="1" x14ac:dyDescent="0.35">
      <c r="A30" s="295"/>
      <c r="B30" s="295"/>
      <c r="C30" s="296"/>
      <c r="D30" s="301" t="s">
        <v>75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262" t="s">
        <v>23</v>
      </c>
      <c r="P30" s="92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62" customFormat="1" ht="14.5" customHeight="1" x14ac:dyDescent="0.35">
      <c r="A31" s="297"/>
      <c r="B31" s="297"/>
      <c r="C31" s="298"/>
      <c r="D31" s="8">
        <v>44593</v>
      </c>
      <c r="E31" s="8">
        <v>44621</v>
      </c>
      <c r="F31" s="7">
        <v>44652</v>
      </c>
      <c r="G31" s="8">
        <v>44682</v>
      </c>
      <c r="H31" s="7">
        <v>44713</v>
      </c>
      <c r="I31" s="8">
        <v>44743</v>
      </c>
      <c r="J31" s="7">
        <v>44774</v>
      </c>
      <c r="K31" s="8">
        <v>44805</v>
      </c>
      <c r="L31" s="7">
        <v>44835</v>
      </c>
      <c r="M31" s="8">
        <v>44866</v>
      </c>
      <c r="N31" s="7">
        <v>44896</v>
      </c>
      <c r="O31" s="263"/>
      <c r="P31" s="92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s="62" customFormat="1" ht="14.5" customHeight="1" x14ac:dyDescent="0.35">
      <c r="A32" s="171" t="s">
        <v>71</v>
      </c>
      <c r="B32" s="172"/>
      <c r="C32" s="187">
        <f>IF(I27=TRUE,((M29-K29)/K29*-1),0)</f>
        <v>0</v>
      </c>
      <c r="D32" s="112">
        <f>IF(I27=TRUE,D24*C32,0)</f>
        <v>0</v>
      </c>
      <c r="E32" s="112">
        <f>IF(I27=TRUE,E24*C32,0)</f>
        <v>0</v>
      </c>
      <c r="F32" s="112">
        <f>IF(I27=TRUE,F24*C32,0)</f>
        <v>0</v>
      </c>
      <c r="G32" s="112">
        <f>IF(I27=TRUE,G24*C32,0)</f>
        <v>0</v>
      </c>
      <c r="H32" s="112">
        <f>IF(I27=TRUE,H24*C32,0)</f>
        <v>0</v>
      </c>
      <c r="I32" s="112">
        <f>IF(I27=TRUE,I24*C32,0)</f>
        <v>0</v>
      </c>
      <c r="J32" s="112">
        <f>IF(I27=TRUE,J24*C32,0)</f>
        <v>0</v>
      </c>
      <c r="K32" s="112">
        <f>IF(I27=TRUE,K24*C32,0)</f>
        <v>0</v>
      </c>
      <c r="L32" s="112">
        <f>IF(I27=TRUE,L24*C32,0)</f>
        <v>0</v>
      </c>
      <c r="M32" s="112">
        <f>IF(I27=TRUE,M24*C32,0)</f>
        <v>0</v>
      </c>
      <c r="N32" s="112">
        <f>IF(I27=TRUE,N24*C32,0)</f>
        <v>0</v>
      </c>
      <c r="O32" s="112">
        <f>SUM(D32:N32)</f>
        <v>0</v>
      </c>
      <c r="P32" s="9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62" customFormat="1" ht="14.5" customHeight="1" x14ac:dyDescent="0.35">
      <c r="A33" s="84" t="s">
        <v>35</v>
      </c>
      <c r="B33" s="85"/>
      <c r="C33" s="85"/>
      <c r="D33" s="87">
        <f>IF(I27=TRUE,D22-D32,0)</f>
        <v>0</v>
      </c>
      <c r="E33" s="87">
        <f>IF(I27=TRUE,E22-E32,0)</f>
        <v>0</v>
      </c>
      <c r="F33" s="87">
        <f>IF(I27=TRUE,F22-F32,0)</f>
        <v>0</v>
      </c>
      <c r="G33" s="87">
        <f>IF(I27=TRUE,G22-G32,0)</f>
        <v>0</v>
      </c>
      <c r="H33" s="87">
        <f>IF(I27=TRUE,H22-H32,0)</f>
        <v>0</v>
      </c>
      <c r="I33" s="87">
        <f>IF(I27=TRUE,I22-I32,0)</f>
        <v>0</v>
      </c>
      <c r="J33" s="87">
        <f>IF(I27=TRUE,J22-J32,0)</f>
        <v>0</v>
      </c>
      <c r="K33" s="87">
        <f>IF(I27=TRUE,K22-K32,0)</f>
        <v>0</v>
      </c>
      <c r="L33" s="87">
        <f>IF(I27=TRUE,L22-L32,0)</f>
        <v>0</v>
      </c>
      <c r="M33" s="87">
        <f>IF(I27=TRUE,M22-M32,0)</f>
        <v>0</v>
      </c>
      <c r="N33" s="87">
        <f>IF(I27=TRUE,N22-N32,0)</f>
        <v>0</v>
      </c>
      <c r="O33" s="87">
        <f>SUM(IF(D33&gt;0,D33,0)+IF(E33&gt;0,E33,0)+IF(F33&gt;0,F33,0)+IF(G33&gt;0,G33,0)+IF(H33&gt;0,H33,0)+IF(I33&gt;0,I33,0)+IF(J33&gt;0,J33,0)+IF(K33&gt;0,K33,0)+IF(L33&gt;0,L33,0)+IF(M33&gt;0,M33,0)+IF(N33&gt;0,N33,0))</f>
        <v>0</v>
      </c>
      <c r="P33" s="37">
        <f>O33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69" customFormat="1" ht="7.15" customHeight="1" x14ac:dyDescent="0.35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4"/>
      <c r="P34" s="92"/>
    </row>
    <row r="35" spans="1:33" s="69" customFormat="1" ht="14.5" customHeight="1" x14ac:dyDescent="0.35">
      <c r="A35" s="264" t="s">
        <v>9</v>
      </c>
      <c r="B35" s="40"/>
      <c r="C35" s="20"/>
      <c r="D35" s="301" t="s">
        <v>33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62" t="s">
        <v>23</v>
      </c>
      <c r="P35" s="98" t="s">
        <v>26</v>
      </c>
    </row>
    <row r="36" spans="1:33" s="69" customFormat="1" ht="14.5" customHeight="1" x14ac:dyDescent="0.35">
      <c r="A36" s="265"/>
      <c r="B36" s="41"/>
      <c r="C36" s="21"/>
      <c r="D36" s="8">
        <v>44593</v>
      </c>
      <c r="E36" s="8">
        <v>44621</v>
      </c>
      <c r="F36" s="7">
        <v>44652</v>
      </c>
      <c r="G36" s="8">
        <v>44682</v>
      </c>
      <c r="H36" s="7">
        <v>44713</v>
      </c>
      <c r="I36" s="8">
        <v>44743</v>
      </c>
      <c r="J36" s="7">
        <v>44774</v>
      </c>
      <c r="K36" s="8">
        <v>44805</v>
      </c>
      <c r="L36" s="7">
        <v>44835</v>
      </c>
      <c r="M36" s="8">
        <v>44866</v>
      </c>
      <c r="N36" s="7">
        <v>44896</v>
      </c>
      <c r="O36" s="263"/>
      <c r="P36" s="99"/>
    </row>
    <row r="37" spans="1:33" ht="14.5" customHeight="1" x14ac:dyDescent="0.35">
      <c r="A37" s="218" t="s">
        <v>15</v>
      </c>
      <c r="B37" s="219"/>
      <c r="C37" s="220"/>
      <c r="D37" s="221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30">
        <f>SUM(D37:N37)</f>
        <v>0</v>
      </c>
      <c r="P37" s="63">
        <f>SUM(D37:N37)</f>
        <v>0</v>
      </c>
    </row>
    <row r="38" spans="1:33" ht="14.5" customHeight="1" x14ac:dyDescent="0.35">
      <c r="A38" s="223" t="s">
        <v>16</v>
      </c>
      <c r="B38" s="224"/>
      <c r="C38" s="225"/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1">
        <f t="shared" ref="O38:O44" si="5">SUM(D38:N38)</f>
        <v>0</v>
      </c>
      <c r="P38" s="64">
        <f t="shared" ref="P38:P44" si="6">SUM(D38:N38)</f>
        <v>0</v>
      </c>
    </row>
    <row r="39" spans="1:33" ht="14.5" customHeight="1" x14ac:dyDescent="0.35">
      <c r="A39" s="223" t="s">
        <v>17</v>
      </c>
      <c r="B39" s="224"/>
      <c r="C39" s="225"/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31">
        <f t="shared" si="5"/>
        <v>0</v>
      </c>
      <c r="P39" s="64">
        <f t="shared" si="6"/>
        <v>0</v>
      </c>
    </row>
    <row r="40" spans="1:33" ht="14.5" customHeight="1" x14ac:dyDescent="0.35">
      <c r="A40" s="223" t="s">
        <v>18</v>
      </c>
      <c r="B40" s="224"/>
      <c r="C40" s="225"/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31">
        <f t="shared" si="5"/>
        <v>0</v>
      </c>
      <c r="P40" s="64">
        <f t="shared" si="6"/>
        <v>0</v>
      </c>
    </row>
    <row r="41" spans="1:33" ht="14.5" customHeight="1" x14ac:dyDescent="0.35">
      <c r="A41" s="223" t="s">
        <v>19</v>
      </c>
      <c r="B41" s="224"/>
      <c r="C41" s="225"/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31">
        <f t="shared" si="5"/>
        <v>0</v>
      </c>
      <c r="P41" s="64">
        <f t="shared" si="6"/>
        <v>0</v>
      </c>
    </row>
    <row r="42" spans="1:33" ht="14.5" customHeight="1" x14ac:dyDescent="0.35">
      <c r="A42" s="223" t="s">
        <v>20</v>
      </c>
      <c r="B42" s="224"/>
      <c r="C42" s="225"/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31">
        <f t="shared" si="5"/>
        <v>0</v>
      </c>
      <c r="P42" s="64">
        <f t="shared" si="6"/>
        <v>0</v>
      </c>
    </row>
    <row r="43" spans="1:33" ht="14.5" customHeight="1" x14ac:dyDescent="0.35">
      <c r="A43" s="223" t="s">
        <v>21</v>
      </c>
      <c r="B43" s="224"/>
      <c r="C43" s="225"/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31">
        <f t="shared" si="5"/>
        <v>0</v>
      </c>
      <c r="P43" s="64">
        <f t="shared" si="6"/>
        <v>0</v>
      </c>
    </row>
    <row r="44" spans="1:33" ht="14.5" customHeight="1" x14ac:dyDescent="0.35">
      <c r="A44" s="228" t="s">
        <v>22</v>
      </c>
      <c r="B44" s="229"/>
      <c r="C44" s="230"/>
      <c r="D44" s="231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32">
        <f t="shared" si="5"/>
        <v>0</v>
      </c>
      <c r="P44" s="65">
        <f t="shared" si="6"/>
        <v>0</v>
      </c>
    </row>
    <row r="45" spans="1:33" ht="14.5" customHeight="1" x14ac:dyDescent="0.35">
      <c r="A45" s="11" t="s">
        <v>81</v>
      </c>
      <c r="B45" s="43"/>
      <c r="C45" s="23" t="s">
        <v>14</v>
      </c>
      <c r="D45" s="36">
        <f>SUM(D37:D44)</f>
        <v>0</v>
      </c>
      <c r="E45" s="36">
        <f t="shared" ref="E45:N45" si="7">SUM(E37:E44)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>SUM(O37:O44)</f>
        <v>0</v>
      </c>
      <c r="P45" s="83">
        <f>SUM(D45:N45)</f>
        <v>0</v>
      </c>
      <c r="Q45" s="184"/>
    </row>
    <row r="46" spans="1:33" s="56" customFormat="1" ht="14.5" customHeight="1" x14ac:dyDescent="0.35">
      <c r="A46" s="80" t="s">
        <v>80</v>
      </c>
      <c r="B46" s="81"/>
      <c r="C46" s="86">
        <v>0.25</v>
      </c>
      <c r="D46" s="78">
        <f>D23*C46</f>
        <v>0</v>
      </c>
      <c r="E46" s="78">
        <f>E23*C46</f>
        <v>0</v>
      </c>
      <c r="F46" s="78">
        <f>F23*C46</f>
        <v>0</v>
      </c>
      <c r="G46" s="78">
        <f>G23*C46</f>
        <v>0</v>
      </c>
      <c r="H46" s="78">
        <f>H23*C46</f>
        <v>0</v>
      </c>
      <c r="I46" s="78">
        <f>I23*C46</f>
        <v>0</v>
      </c>
      <c r="J46" s="78">
        <f>J23*C46</f>
        <v>0</v>
      </c>
      <c r="K46" s="78">
        <f>K23*C46</f>
        <v>0</v>
      </c>
      <c r="L46" s="78">
        <f>L23*C46</f>
        <v>0</v>
      </c>
      <c r="M46" s="78">
        <f>M23*C46</f>
        <v>0</v>
      </c>
      <c r="N46" s="78">
        <f>N23*C46</f>
        <v>0</v>
      </c>
      <c r="O46" s="79">
        <f>SUM(D46:N46)</f>
        <v>0</v>
      </c>
      <c r="P46" s="92"/>
      <c r="Q46" s="184"/>
    </row>
    <row r="47" spans="1:33" s="197" customFormat="1" ht="14.5" customHeight="1" x14ac:dyDescent="0.35">
      <c r="A47" s="126" t="s">
        <v>44</v>
      </c>
      <c r="B47" s="127"/>
      <c r="C47" s="128">
        <v>0.75</v>
      </c>
      <c r="D47" s="129">
        <f>D46*C47</f>
        <v>0</v>
      </c>
      <c r="E47" s="129">
        <f>E46*C47</f>
        <v>0</v>
      </c>
      <c r="F47" s="129">
        <f>F46*C47</f>
        <v>0</v>
      </c>
      <c r="G47" s="129">
        <f>G46*C47</f>
        <v>0</v>
      </c>
      <c r="H47" s="129">
        <f>H46*C47</f>
        <v>0</v>
      </c>
      <c r="I47" s="129">
        <f>I46*C47</f>
        <v>0</v>
      </c>
      <c r="J47" s="129">
        <f>J46*C47</f>
        <v>0</v>
      </c>
      <c r="K47" s="129">
        <f>K46*C47</f>
        <v>0</v>
      </c>
      <c r="L47" s="129">
        <f>L46*C47</f>
        <v>0</v>
      </c>
      <c r="M47" s="129">
        <f>M46*C47</f>
        <v>0</v>
      </c>
      <c r="N47" s="129">
        <f>N46*C47</f>
        <v>0</v>
      </c>
      <c r="O47" s="129">
        <f>SUM(D47:N47)</f>
        <v>0</v>
      </c>
      <c r="P47" s="92"/>
    </row>
    <row r="48" spans="1:33" s="57" customFormat="1" ht="14.5" customHeight="1" x14ac:dyDescent="0.35">
      <c r="A48" s="206" t="s">
        <v>83</v>
      </c>
      <c r="B48" s="207"/>
      <c r="C48" s="208"/>
      <c r="D48" s="36">
        <f>D45*D17</f>
        <v>0</v>
      </c>
      <c r="E48" s="36">
        <f t="shared" ref="E48:I48" si="8">E45*E17</f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>J45*J17</f>
        <v>0</v>
      </c>
      <c r="K48" s="36">
        <f>K45*K17</f>
        <v>0</v>
      </c>
      <c r="L48" s="36">
        <f>L45*L17</f>
        <v>0</v>
      </c>
      <c r="M48" s="36">
        <f>M45*M17</f>
        <v>0</v>
      </c>
      <c r="N48" s="36">
        <f>N45*N17</f>
        <v>0</v>
      </c>
      <c r="O48" s="36">
        <f>SUM(D48:N48)</f>
        <v>0</v>
      </c>
      <c r="P48" s="92"/>
      <c r="Q48" s="184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205" customFormat="1" ht="14.5" customHeight="1" x14ac:dyDescent="0.35">
      <c r="A49" s="198" t="s">
        <v>82</v>
      </c>
      <c r="B49" s="199"/>
      <c r="C49" s="200">
        <v>0.75</v>
      </c>
      <c r="D49" s="201">
        <f>D48*C49</f>
        <v>0</v>
      </c>
      <c r="E49" s="201">
        <f>E48*C49</f>
        <v>0</v>
      </c>
      <c r="F49" s="201">
        <f>F48*C49</f>
        <v>0</v>
      </c>
      <c r="G49" s="201">
        <f>G48*C49</f>
        <v>0</v>
      </c>
      <c r="H49" s="201">
        <f>H48*C49</f>
        <v>0</v>
      </c>
      <c r="I49" s="201">
        <f>I48*C49</f>
        <v>0</v>
      </c>
      <c r="J49" s="201">
        <f>J48*C49</f>
        <v>0</v>
      </c>
      <c r="K49" s="201">
        <f>K48*C49</f>
        <v>0</v>
      </c>
      <c r="L49" s="201">
        <f>L48*C49</f>
        <v>0</v>
      </c>
      <c r="M49" s="201">
        <f>M48*C49</f>
        <v>0</v>
      </c>
      <c r="N49" s="201">
        <f>N48*C49</f>
        <v>0</v>
      </c>
      <c r="O49" s="202">
        <f t="shared" ref="O49" si="9">SUM(D49:N49)</f>
        <v>0</v>
      </c>
      <c r="P49" s="92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1:33" s="57" customFormat="1" ht="14.5" customHeight="1" x14ac:dyDescent="0.35">
      <c r="A50" s="109" t="s">
        <v>46</v>
      </c>
      <c r="B50" s="110"/>
      <c r="C50" s="113"/>
      <c r="D50" s="114">
        <f t="shared" ref="D50:I50" si="10">IF(D47&gt;D49,D49,D47)</f>
        <v>0</v>
      </c>
      <c r="E50" s="114">
        <f t="shared" si="10"/>
        <v>0</v>
      </c>
      <c r="F50" s="114">
        <f t="shared" si="10"/>
        <v>0</v>
      </c>
      <c r="G50" s="114">
        <f t="shared" si="10"/>
        <v>0</v>
      </c>
      <c r="H50" s="114">
        <f t="shared" si="10"/>
        <v>0</v>
      </c>
      <c r="I50" s="114">
        <f t="shared" si="10"/>
        <v>0</v>
      </c>
      <c r="J50" s="114">
        <f>IF(J47&gt;J49,J49,J47)</f>
        <v>0</v>
      </c>
      <c r="K50" s="114">
        <f>IF(K47&gt;K49,K49,K47)</f>
        <v>0</v>
      </c>
      <c r="L50" s="114">
        <f t="shared" ref="L50:N50" si="11">IF(L47&gt;L49,L49,L47)</f>
        <v>0</v>
      </c>
      <c r="M50" s="114">
        <f t="shared" si="11"/>
        <v>0</v>
      </c>
      <c r="N50" s="114">
        <f t="shared" si="11"/>
        <v>0</v>
      </c>
      <c r="O50" s="114">
        <f>SUM(D50:N50)</f>
        <v>0</v>
      </c>
      <c r="P50" s="92"/>
      <c r="Q50" s="184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57" customFormat="1" ht="14.5" customHeight="1" x14ac:dyDescent="0.35">
      <c r="A51" s="84" t="s">
        <v>35</v>
      </c>
      <c r="B51" s="85"/>
      <c r="C51" s="85"/>
      <c r="D51" s="87">
        <f>D45-D50</f>
        <v>0</v>
      </c>
      <c r="E51" s="87">
        <f t="shared" ref="E51:I51" si="12">E45-E50</f>
        <v>0</v>
      </c>
      <c r="F51" s="87">
        <f t="shared" si="12"/>
        <v>0</v>
      </c>
      <c r="G51" s="87">
        <f t="shared" si="12"/>
        <v>0</v>
      </c>
      <c r="H51" s="87">
        <f t="shared" si="12"/>
        <v>0</v>
      </c>
      <c r="I51" s="87">
        <f t="shared" si="12"/>
        <v>0</v>
      </c>
      <c r="J51" s="87">
        <f>J45-J50</f>
        <v>0</v>
      </c>
      <c r="K51" s="87">
        <f>K45-K50</f>
        <v>0</v>
      </c>
      <c r="L51" s="87">
        <f t="shared" ref="L51:N51" si="13">L45-L50</f>
        <v>0</v>
      </c>
      <c r="M51" s="87">
        <f>M45-M50</f>
        <v>0</v>
      </c>
      <c r="N51" s="87">
        <f t="shared" si="13"/>
        <v>0</v>
      </c>
      <c r="O51" s="87">
        <f>SUM(IF(D51&gt;0,D51,0)+IF(E51&gt;0,E51,0)+IF(F51&gt;0,F51,0)+IF(G51&gt;0,G51,0)+IF(H51&gt;0,H51,0)+IF(I51&gt;0,I51,0)+IF(J51&gt;0,J51,0)+IF(K51&gt;0,K51,0)+IF(L51&gt;0,L51,0)+IF(M51&gt;0,M51,0)+IF(N51&gt;0,N51,0))</f>
        <v>0</v>
      </c>
      <c r="P51" s="37">
        <f>O45-O50</f>
        <v>0</v>
      </c>
      <c r="Q51" s="184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57" customFormat="1" ht="7.1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3"/>
      <c r="P52" s="9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57" customFormat="1" ht="14.5" customHeight="1" thickBot="1" x14ac:dyDescent="0.4">
      <c r="A53" s="119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2">
        <f>O22+O45</f>
        <v>0</v>
      </c>
      <c r="P53" s="124">
        <f>SUM(D22:N22)+SUM(D45:N45)</f>
        <v>0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57" customFormat="1" ht="14.5" customHeight="1" thickBot="1" x14ac:dyDescent="0.4">
      <c r="A54" s="115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6"/>
      <c r="O54" s="118">
        <f>IF(I27=TRUE,O50+O32,O24+O50)</f>
        <v>0</v>
      </c>
      <c r="P54" s="125">
        <f>IF(I27=TRUE,SUM(D50:N50)+SUM(D32:N32),SUM(D24:N24)+SUM(D50:N50))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57" customFormat="1" ht="14.5" customHeight="1" x14ac:dyDescent="0.35">
      <c r="A55" s="94" t="s">
        <v>36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23">
        <f>IF(I27=TRUE,IF(O51&lt;0,O33,O33+O51),IF(O51&lt;0,O25,O25+O51))</f>
        <v>0</v>
      </c>
      <c r="P55" s="24">
        <f>O53-O54</f>
        <v>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57" customForma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6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57" customForma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59"/>
      <c r="P57" s="159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57" customForma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08"/>
      <c r="P58" s="159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57" customForma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</sheetData>
  <sheetProtection algorithmName="SHA-512" hashValue="YXMl3LxD6zTWRPBTOZ10f+KBfTZi8nA2IkTe9yTn79Mav1P79gue4PComppazIeMVCY7Yj5g0ylXTOt7JAhRww==" saltValue="vOB11pOo+KQA7XmX5xmLNw==" spinCount="100000" sheet="1" objects="1" scenarios="1" selectLockedCells="1"/>
  <mergeCells count="26">
    <mergeCell ref="A30:C31"/>
    <mergeCell ref="D30:N30"/>
    <mergeCell ref="O30:O31"/>
    <mergeCell ref="A35:A36"/>
    <mergeCell ref="D35:N35"/>
    <mergeCell ref="O35:O36"/>
    <mergeCell ref="A28:C29"/>
    <mergeCell ref="D28:H29"/>
    <mergeCell ref="K28:L28"/>
    <mergeCell ref="M28:N28"/>
    <mergeCell ref="K29:L29"/>
    <mergeCell ref="M29:N29"/>
    <mergeCell ref="A12:C13"/>
    <mergeCell ref="D12:N12"/>
    <mergeCell ref="O12:O13"/>
    <mergeCell ref="P12:P13"/>
    <mergeCell ref="A19:A20"/>
    <mergeCell ref="D19:N19"/>
    <mergeCell ref="O19:O20"/>
    <mergeCell ref="B7:C7"/>
    <mergeCell ref="H7:K7"/>
    <mergeCell ref="B4:C4"/>
    <mergeCell ref="B5:C5"/>
    <mergeCell ref="H5:K5"/>
    <mergeCell ref="B6:C6"/>
    <mergeCell ref="H6:K6"/>
  </mergeCells>
  <conditionalFormatting sqref="D25:N25">
    <cfRule type="cellIs" dxfId="99" priority="24" operator="lessThanOrEqual">
      <formula>0</formula>
    </cfRule>
    <cfRule type="cellIs" dxfId="98" priority="25" operator="greaterThan">
      <formula>0</formula>
    </cfRule>
  </conditionalFormatting>
  <conditionalFormatting sqref="D33:N33">
    <cfRule type="cellIs" dxfId="97" priority="18" operator="lessThanOrEqual">
      <formula>0</formula>
    </cfRule>
    <cfRule type="cellIs" dxfId="96" priority="19" operator="greaterThan">
      <formula>0</formula>
    </cfRule>
  </conditionalFormatting>
  <conditionalFormatting sqref="O25">
    <cfRule type="cellIs" dxfId="95" priority="16" operator="lessThanOrEqual">
      <formula>0</formula>
    </cfRule>
    <cfRule type="cellIs" dxfId="94" priority="17" operator="greaterThan">
      <formula>0</formula>
    </cfRule>
  </conditionalFormatting>
  <conditionalFormatting sqref="O33">
    <cfRule type="cellIs" dxfId="93" priority="14" operator="lessThanOrEqual">
      <formula>0</formula>
    </cfRule>
    <cfRule type="cellIs" dxfId="92" priority="15" operator="greaterThan">
      <formula>0</formula>
    </cfRule>
  </conditionalFormatting>
  <conditionalFormatting sqref="D51:O51">
    <cfRule type="cellIs" dxfId="91" priority="12" operator="lessThanOrEqual">
      <formula>0</formula>
    </cfRule>
    <cfRule type="cellIs" dxfId="90" priority="13" operator="greaterThan">
      <formula>0</formula>
    </cfRule>
  </conditionalFormatting>
  <conditionalFormatting sqref="D15">
    <cfRule type="cellIs" dxfId="89" priority="11" operator="greaterThan">
      <formula>$D$14</formula>
    </cfRule>
  </conditionalFormatting>
  <conditionalFormatting sqref="E15">
    <cfRule type="cellIs" dxfId="88" priority="10" operator="greaterThan">
      <formula>$E$14</formula>
    </cfRule>
  </conditionalFormatting>
  <conditionalFormatting sqref="F15">
    <cfRule type="cellIs" dxfId="87" priority="9" operator="greaterThan">
      <formula>$F$14</formula>
    </cfRule>
  </conditionalFormatting>
  <conditionalFormatting sqref="G15">
    <cfRule type="cellIs" dxfId="86" priority="8" operator="greaterThan">
      <formula>$G$14</formula>
    </cfRule>
  </conditionalFormatting>
  <conditionalFormatting sqref="H15">
    <cfRule type="cellIs" dxfId="85" priority="7" operator="greaterThan">
      <formula>$H$14</formula>
    </cfRule>
  </conditionalFormatting>
  <conditionalFormatting sqref="I15">
    <cfRule type="cellIs" dxfId="84" priority="6" operator="greaterThan">
      <formula>$I$14</formula>
    </cfRule>
  </conditionalFormatting>
  <conditionalFormatting sqref="J15">
    <cfRule type="cellIs" dxfId="83" priority="5" operator="greaterThan">
      <formula>$J$14</formula>
    </cfRule>
  </conditionalFormatting>
  <conditionalFormatting sqref="K15">
    <cfRule type="cellIs" dxfId="82" priority="4" operator="greaterThan">
      <formula>$K$14</formula>
    </cfRule>
  </conditionalFormatting>
  <conditionalFormatting sqref="L15">
    <cfRule type="cellIs" dxfId="81" priority="3" operator="greaterThan">
      <formula>$L$14</formula>
    </cfRule>
  </conditionalFormatting>
  <conditionalFormatting sqref="M15">
    <cfRule type="cellIs" dxfId="80" priority="2" operator="greaterThan">
      <formula>$M$14</formula>
    </cfRule>
  </conditionalFormatting>
  <conditionalFormatting sqref="N15">
    <cfRule type="cellIs" dxfId="79" priority="1" operator="greaterThan">
      <formula>$N$14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Check Box 2">
              <controlPr locked="0" defaultSize="0" autoFill="0" autoLine="0" autoPict="0">
                <anchor moveWithCells="1">
                  <from>
                    <xdr:col>8</xdr:col>
                    <xdr:colOff>552450</xdr:colOff>
                    <xdr:row>3</xdr:row>
                    <xdr:rowOff>0</xdr:rowOff>
                  </from>
                  <to>
                    <xdr:col>8</xdr:col>
                    <xdr:colOff>736600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Check Box 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7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7" r:id="rId8" name="Check Box 19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8" r:id="rId9" name="Check Box 20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9" r:id="rId10" name="Check Box 21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0" r:id="rId11" name="Check Box 22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1" r:id="rId12" name="Check Box 2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2" r:id="rId13" name="Check Box 2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3" r:id="rId14" name="Check Box 25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4" r:id="rId15" name="Check Box 26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C7F7E3E9-6E3C-4DB5-A4E9-F5F0077FADFE}">
            <xm:f>NOT(ISERROR(SEARCH(TRUE,I27)))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678BD5F2-D0BD-4AB5-9131-F82465A17385}">
            <xm:f>NOT(ISERROR(SEARCH(FALSE,I27)))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0" operator="containsText" id="{6B631087-90AF-40FA-9BD1-6D3258639E32}">
            <xm:f>NOT(ISERROR(SEARCH(TRUE,J27)))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6943230D-4812-43AC-BBD7-D3F0B1574C2D}">
            <xm:f>NOT(ISERROR(SEARCH(FALSE,J27)))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65"/>
  <sheetViews>
    <sheetView showGridLines="0" zoomScaleNormal="100" workbookViewId="0">
      <pane xSplit="3" topLeftCell="D1" activePane="topRight" state="frozen"/>
      <selection activeCell="D4" sqref="D4:K8"/>
      <selection pane="topRight" activeCell="B4" sqref="B4:C4"/>
    </sheetView>
  </sheetViews>
  <sheetFormatPr baseColWidth="10" defaultColWidth="18.1796875" defaultRowHeight="14.5" x14ac:dyDescent="0.35"/>
  <cols>
    <col min="1" max="2" width="29.26953125" style="53" customWidth="1"/>
    <col min="3" max="3" width="10.26953125" style="53" customWidth="1"/>
    <col min="4" max="10" width="12.1796875" style="53" customWidth="1"/>
    <col min="11" max="11" width="12.54296875" style="53" bestFit="1" customWidth="1"/>
    <col min="12" max="14" width="12.1796875" style="53" customWidth="1"/>
    <col min="15" max="15" width="17.81640625" style="53" customWidth="1"/>
    <col min="16" max="16" width="11.54296875" style="159" customWidth="1"/>
    <col min="17" max="33" width="18.1796875" style="56"/>
    <col min="34" max="16384" width="18.1796875" style="53"/>
  </cols>
  <sheetData>
    <row r="1" spans="1:33" ht="30" x14ac:dyDescent="0.6">
      <c r="A1" s="177" t="s">
        <v>56</v>
      </c>
      <c r="B1" s="177"/>
      <c r="C1" s="253" t="s">
        <v>0</v>
      </c>
    </row>
    <row r="2" spans="1:33" ht="14.5" customHeight="1" x14ac:dyDescent="0.35"/>
    <row r="3" spans="1:33" ht="14.5" customHeight="1" x14ac:dyDescent="0.35">
      <c r="A3" s="142" t="s">
        <v>57</v>
      </c>
      <c r="B3" s="143"/>
      <c r="C3" s="144"/>
      <c r="D3" s="142" t="s">
        <v>62</v>
      </c>
      <c r="E3" s="143"/>
      <c r="F3" s="143"/>
      <c r="G3" s="143"/>
      <c r="H3" s="143"/>
      <c r="I3" s="143"/>
      <c r="J3" s="143"/>
      <c r="K3" s="146"/>
      <c r="L3" s="145"/>
    </row>
    <row r="4" spans="1:33" x14ac:dyDescent="0.35">
      <c r="A4" s="1" t="s">
        <v>78</v>
      </c>
      <c r="B4" s="283"/>
      <c r="C4" s="284"/>
      <c r="D4" s="1" t="s">
        <v>66</v>
      </c>
      <c r="E4" s="26"/>
      <c r="F4" s="26"/>
      <c r="G4" s="165"/>
      <c r="H4" s="156" t="s">
        <v>67</v>
      </c>
      <c r="I4" s="165"/>
      <c r="J4" s="54"/>
      <c r="K4" s="155"/>
      <c r="L4" s="28"/>
    </row>
    <row r="5" spans="1:33" x14ac:dyDescent="0.35">
      <c r="A5" s="147" t="s">
        <v>4</v>
      </c>
      <c r="B5" s="285"/>
      <c r="C5" s="286"/>
      <c r="D5" s="147" t="s">
        <v>65</v>
      </c>
      <c r="E5" s="149"/>
      <c r="F5" s="149"/>
      <c r="G5" s="149"/>
      <c r="H5" s="277"/>
      <c r="I5" s="278"/>
      <c r="J5" s="278"/>
      <c r="K5" s="279"/>
      <c r="L5" s="28"/>
    </row>
    <row r="6" spans="1:33" x14ac:dyDescent="0.35">
      <c r="A6" s="147" t="s">
        <v>5</v>
      </c>
      <c r="B6" s="285"/>
      <c r="C6" s="286"/>
      <c r="D6" s="147" t="s">
        <v>64</v>
      </c>
      <c r="E6" s="149"/>
      <c r="F6" s="149"/>
      <c r="G6" s="149"/>
      <c r="H6" s="277"/>
      <c r="I6" s="278"/>
      <c r="J6" s="278"/>
      <c r="K6" s="279"/>
      <c r="L6" s="28"/>
    </row>
    <row r="7" spans="1:33" x14ac:dyDescent="0.35">
      <c r="A7" s="148" t="s">
        <v>6</v>
      </c>
      <c r="B7" s="287"/>
      <c r="C7" s="288"/>
      <c r="D7" s="148" t="s">
        <v>63</v>
      </c>
      <c r="E7" s="150"/>
      <c r="F7" s="150"/>
      <c r="G7" s="150"/>
      <c r="H7" s="280"/>
      <c r="I7" s="281"/>
      <c r="J7" s="281"/>
      <c r="K7" s="282"/>
      <c r="L7" s="28"/>
      <c r="M7" s="28"/>
      <c r="N7" s="28"/>
    </row>
    <row r="8" spans="1:33" ht="7.15" customHeight="1" x14ac:dyDescent="0.35">
      <c r="A8" s="14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66"/>
    </row>
    <row r="9" spans="1:33" ht="14.5" customHeight="1" x14ac:dyDescent="0.35">
      <c r="A9" s="33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70"/>
      <c r="N9" s="71" t="s">
        <v>28</v>
      </c>
      <c r="O9" s="151" t="s">
        <v>39</v>
      </c>
      <c r="P9" s="152" t="s">
        <v>26</v>
      </c>
    </row>
    <row r="10" spans="1:33" ht="14.5" customHeight="1" x14ac:dyDescent="0.35">
      <c r="A10" s="34" t="s">
        <v>8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3"/>
      <c r="P10" s="154"/>
    </row>
    <row r="11" spans="1:33" s="57" customFormat="1" ht="7.15" customHeight="1" x14ac:dyDescent="0.3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72"/>
      <c r="P11" s="91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57" customFormat="1" ht="14.5" customHeight="1" x14ac:dyDescent="0.35">
      <c r="A12" s="267" t="s">
        <v>25</v>
      </c>
      <c r="B12" s="268"/>
      <c r="C12" s="268"/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3"/>
      <c r="O12" s="262" t="s">
        <v>38</v>
      </c>
      <c r="P12" s="299" t="s">
        <v>26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57" customFormat="1" ht="14.5" customHeight="1" x14ac:dyDescent="0.35">
      <c r="A13" s="269"/>
      <c r="B13" s="270"/>
      <c r="C13" s="270"/>
      <c r="D13" s="8">
        <v>44593</v>
      </c>
      <c r="E13" s="8">
        <v>44621</v>
      </c>
      <c r="F13" s="8">
        <v>44652</v>
      </c>
      <c r="G13" s="8">
        <v>44682</v>
      </c>
      <c r="H13" s="8">
        <v>44713</v>
      </c>
      <c r="I13" s="8">
        <v>44743</v>
      </c>
      <c r="J13" s="8">
        <v>44774</v>
      </c>
      <c r="K13" s="8">
        <v>44805</v>
      </c>
      <c r="L13" s="8">
        <v>44835</v>
      </c>
      <c r="M13" s="8">
        <v>44866</v>
      </c>
      <c r="N13" s="8">
        <v>44896</v>
      </c>
      <c r="O13" s="263"/>
      <c r="P13" s="30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57" customFormat="1" ht="14.5" customHeight="1" x14ac:dyDescent="0.35">
      <c r="A14" s="1" t="s">
        <v>7</v>
      </c>
      <c r="B14" s="26"/>
      <c r="C14" s="75"/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9">
        <f>AVERAGE(D14:N14)</f>
        <v>0</v>
      </c>
      <c r="P14" s="190">
        <f>SUM(D14:N14)</f>
        <v>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57" customFormat="1" ht="14.5" customHeight="1" x14ac:dyDescent="0.35">
      <c r="A15" s="22" t="s">
        <v>10</v>
      </c>
      <c r="B15" s="27"/>
      <c r="C15" s="76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2">
        <f>AVERAGE(D15:N15)</f>
        <v>0</v>
      </c>
      <c r="P15" s="193">
        <f>SUM(D15:N15)</f>
        <v>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59" customFormat="1" ht="14.5" customHeight="1" x14ac:dyDescent="0.35">
      <c r="A16" s="25" t="s">
        <v>27</v>
      </c>
      <c r="B16" s="39"/>
      <c r="C16" s="77"/>
      <c r="D16" s="194">
        <f>D14-D15</f>
        <v>0</v>
      </c>
      <c r="E16" s="194">
        <f t="shared" ref="E16:N16" si="0">E14-E15</f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4">
        <f t="shared" si="0"/>
        <v>0</v>
      </c>
      <c r="J16" s="194">
        <f t="shared" si="0"/>
        <v>0</v>
      </c>
      <c r="K16" s="194">
        <f t="shared" si="0"/>
        <v>0</v>
      </c>
      <c r="L16" s="194">
        <f t="shared" si="0"/>
        <v>0</v>
      </c>
      <c r="M16" s="194">
        <f t="shared" si="0"/>
        <v>0</v>
      </c>
      <c r="N16" s="194">
        <f t="shared" si="0"/>
        <v>0</v>
      </c>
      <c r="O16" s="195">
        <f>AVERAGE(D16:N16)</f>
        <v>0</v>
      </c>
      <c r="P16" s="196">
        <f>SUM(D16:N16)</f>
        <v>0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s="57" customFormat="1" ht="14.5" customHeight="1" x14ac:dyDescent="0.35">
      <c r="A17" s="50" t="s">
        <v>11</v>
      </c>
      <c r="B17" s="51"/>
      <c r="C17" s="60"/>
      <c r="D17" s="185">
        <f>IF(D14,D15/D14,0)</f>
        <v>0</v>
      </c>
      <c r="E17" s="185">
        <f t="shared" ref="E17:N17" si="1">IF(E14,E15/E14,0)</f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  <c r="L17" s="185">
        <f t="shared" si="1"/>
        <v>0</v>
      </c>
      <c r="M17" s="185">
        <f t="shared" si="1"/>
        <v>0</v>
      </c>
      <c r="N17" s="185">
        <f t="shared" si="1"/>
        <v>0</v>
      </c>
      <c r="O17" s="185">
        <f>IF(O14,O15/O14,0)</f>
        <v>0</v>
      </c>
      <c r="P17" s="186">
        <f>IF(P14,P15/P14,0)</f>
        <v>0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7" customFormat="1" ht="7.1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3"/>
      <c r="P18" s="9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ht="14.5" customHeight="1" x14ac:dyDescent="0.35">
      <c r="A19" s="264" t="s">
        <v>9</v>
      </c>
      <c r="B19" s="40"/>
      <c r="C19" s="20"/>
      <c r="D19" s="301" t="s">
        <v>33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62" t="s">
        <v>23</v>
      </c>
      <c r="P19" s="92"/>
    </row>
    <row r="20" spans="1:33" ht="14.5" customHeight="1" x14ac:dyDescent="0.35">
      <c r="A20" s="265"/>
      <c r="B20" s="41"/>
      <c r="C20" s="21"/>
      <c r="D20" s="8">
        <v>44593</v>
      </c>
      <c r="E20" s="8">
        <v>44621</v>
      </c>
      <c r="F20" s="7">
        <v>44652</v>
      </c>
      <c r="G20" s="8">
        <v>44682</v>
      </c>
      <c r="H20" s="7">
        <v>44713</v>
      </c>
      <c r="I20" s="8">
        <v>44743</v>
      </c>
      <c r="J20" s="7">
        <v>44774</v>
      </c>
      <c r="K20" s="8">
        <v>44805</v>
      </c>
      <c r="L20" s="7">
        <v>44835</v>
      </c>
      <c r="M20" s="8">
        <v>44866</v>
      </c>
      <c r="N20" s="7">
        <v>44896</v>
      </c>
      <c r="O20" s="263"/>
      <c r="P20" s="92"/>
    </row>
    <row r="21" spans="1:33" ht="14.5" customHeight="1" x14ac:dyDescent="0.35">
      <c r="A21" s="9" t="s">
        <v>13</v>
      </c>
      <c r="B21" s="42"/>
      <c r="C21" s="10"/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9">
        <f>SUM(D21:N21)</f>
        <v>0</v>
      </c>
      <c r="P21" s="92"/>
    </row>
    <row r="22" spans="1:33" ht="14.5" customHeight="1" x14ac:dyDescent="0.35">
      <c r="A22" s="47"/>
      <c r="B22" s="48"/>
      <c r="C22" s="49" t="s">
        <v>14</v>
      </c>
      <c r="D22" s="5">
        <f>D21</f>
        <v>0</v>
      </c>
      <c r="E22" s="6">
        <f t="shared" ref="E22:N22" si="2">E21</f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5">
        <f>SUM(D22:N22)</f>
        <v>0</v>
      </c>
      <c r="P22" s="92"/>
    </row>
    <row r="23" spans="1:33" s="61" customFormat="1" ht="14.5" customHeight="1" x14ac:dyDescent="0.35">
      <c r="A23" s="80" t="s">
        <v>31</v>
      </c>
      <c r="B23" s="81"/>
      <c r="C23" s="82" t="s">
        <v>32</v>
      </c>
      <c r="D23" s="78">
        <f t="shared" ref="D23:N23" si="3">D22*D17</f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8">
        <f t="shared" si="3"/>
        <v>0</v>
      </c>
      <c r="O23" s="79">
        <f>SUM(D23:N23)</f>
        <v>0</v>
      </c>
      <c r="P23" s="92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2" customFormat="1" ht="14.5" customHeight="1" x14ac:dyDescent="0.35">
      <c r="A24" s="109" t="s">
        <v>46</v>
      </c>
      <c r="B24" s="110"/>
      <c r="C24" s="111">
        <v>0.75</v>
      </c>
      <c r="D24" s="112">
        <f>D23*C24</f>
        <v>0</v>
      </c>
      <c r="E24" s="112">
        <f>E23*C24</f>
        <v>0</v>
      </c>
      <c r="F24" s="112">
        <f>F23*C24</f>
        <v>0</v>
      </c>
      <c r="G24" s="112">
        <f>G23*C24</f>
        <v>0</v>
      </c>
      <c r="H24" s="112">
        <f>H23*C24</f>
        <v>0</v>
      </c>
      <c r="I24" s="112">
        <f>I23*C24</f>
        <v>0</v>
      </c>
      <c r="J24" s="112">
        <f>J23*C24</f>
        <v>0</v>
      </c>
      <c r="K24" s="112">
        <f>K23*C24</f>
        <v>0</v>
      </c>
      <c r="L24" s="112">
        <f>L23*C24</f>
        <v>0</v>
      </c>
      <c r="M24" s="112">
        <f>M23*C24</f>
        <v>0</v>
      </c>
      <c r="N24" s="112">
        <f>N23*C24</f>
        <v>0</v>
      </c>
      <c r="O24" s="112">
        <f>IF(I27=FALSE,SUM(D24:N24),0)</f>
        <v>0</v>
      </c>
      <c r="P24" s="92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s="62" customFormat="1" ht="14.5" customHeight="1" x14ac:dyDescent="0.35">
      <c r="A25" s="84" t="s">
        <v>35</v>
      </c>
      <c r="B25" s="85"/>
      <c r="C25" s="85"/>
      <c r="D25" s="87">
        <f>D22-D24</f>
        <v>0</v>
      </c>
      <c r="E25" s="87">
        <f>E22-E24</f>
        <v>0</v>
      </c>
      <c r="F25" s="87">
        <f t="shared" ref="F25:M25" si="4">F22-F24</f>
        <v>0</v>
      </c>
      <c r="G25" s="87">
        <f t="shared" si="4"/>
        <v>0</v>
      </c>
      <c r="H25" s="87">
        <f t="shared" si="4"/>
        <v>0</v>
      </c>
      <c r="I25" s="87">
        <f t="shared" si="4"/>
        <v>0</v>
      </c>
      <c r="J25" s="87">
        <f>J22-J24</f>
        <v>0</v>
      </c>
      <c r="K25" s="87">
        <f t="shared" si="4"/>
        <v>0</v>
      </c>
      <c r="L25" s="87">
        <f t="shared" si="4"/>
        <v>0</v>
      </c>
      <c r="M25" s="87">
        <f t="shared" si="4"/>
        <v>0</v>
      </c>
      <c r="N25" s="87">
        <f>N22-N24</f>
        <v>0</v>
      </c>
      <c r="O25" s="87">
        <f>(IF(I27=FALSE,SUM(IF(D25&gt;0,D25,0)+IF(E25&gt;0,E25,0)+IF(F25&gt;0,F25,0)+IF(G25&gt;0,G25,0)+IF(H25&gt;0,H25,0)+IF(I25&gt;0,I25,0)+IF(J25&gt;0,J25,0)+IF(K25&gt;0,K25,0)+IF(L25&gt;0,L25,0)+IF(M25&gt;0,M25,0)+IF(N25&gt;0,N25,0)),0))</f>
        <v>0</v>
      </c>
      <c r="P25" s="37">
        <f>IF(I27=FALSE,O22-O24,0)</f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s="62" customFormat="1" ht="7.15" customHeight="1" x14ac:dyDescent="0.35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4"/>
      <c r="P26" s="92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62" customFormat="1" ht="14.5" hidden="1" customHeight="1" x14ac:dyDescent="0.35">
      <c r="A27" s="66"/>
      <c r="B27" s="66"/>
      <c r="C27" s="67"/>
      <c r="D27" s="168"/>
      <c r="E27" s="168"/>
      <c r="F27" s="168"/>
      <c r="G27" s="168"/>
      <c r="H27" s="168"/>
      <c r="I27" s="173" t="b">
        <v>0</v>
      </c>
      <c r="J27" s="173" t="b">
        <v>0</v>
      </c>
      <c r="K27" s="68"/>
      <c r="L27" s="68"/>
      <c r="M27" s="68"/>
      <c r="N27" s="68"/>
      <c r="O27" s="74"/>
      <c r="P27" s="92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62" customFormat="1" ht="14.5" customHeight="1" x14ac:dyDescent="0.35">
      <c r="A28" s="289" t="s">
        <v>76</v>
      </c>
      <c r="B28" s="290"/>
      <c r="C28" s="291"/>
      <c r="D28" s="306" t="s">
        <v>77</v>
      </c>
      <c r="E28" s="307"/>
      <c r="F28" s="307"/>
      <c r="G28" s="307"/>
      <c r="H28" s="308"/>
      <c r="I28" s="170" t="s">
        <v>69</v>
      </c>
      <c r="J28" s="170" t="s">
        <v>70</v>
      </c>
      <c r="K28" s="304" t="s">
        <v>73</v>
      </c>
      <c r="L28" s="304"/>
      <c r="M28" s="304" t="s">
        <v>72</v>
      </c>
      <c r="N28" s="304"/>
      <c r="O28" s="74"/>
      <c r="P28" s="92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62" customFormat="1" ht="14.5" customHeight="1" x14ac:dyDescent="0.35">
      <c r="A29" s="292"/>
      <c r="B29" s="293"/>
      <c r="C29" s="294"/>
      <c r="D29" s="309"/>
      <c r="E29" s="310"/>
      <c r="F29" s="310"/>
      <c r="G29" s="310"/>
      <c r="H29" s="311"/>
      <c r="I29" s="169"/>
      <c r="J29" s="169"/>
      <c r="K29" s="305">
        <v>400000</v>
      </c>
      <c r="L29" s="305"/>
      <c r="M29" s="305">
        <v>400000</v>
      </c>
      <c r="N29" s="305"/>
      <c r="O29" s="74"/>
      <c r="P29" s="9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s="62" customFormat="1" ht="14.5" customHeight="1" x14ac:dyDescent="0.35">
      <c r="A30" s="295"/>
      <c r="B30" s="295"/>
      <c r="C30" s="296"/>
      <c r="D30" s="301" t="s">
        <v>75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262" t="s">
        <v>23</v>
      </c>
      <c r="P30" s="92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s="62" customFormat="1" ht="14.5" customHeight="1" x14ac:dyDescent="0.35">
      <c r="A31" s="297"/>
      <c r="B31" s="297"/>
      <c r="C31" s="298"/>
      <c r="D31" s="8">
        <v>44593</v>
      </c>
      <c r="E31" s="8">
        <v>44621</v>
      </c>
      <c r="F31" s="7">
        <v>44652</v>
      </c>
      <c r="G31" s="8">
        <v>44682</v>
      </c>
      <c r="H31" s="7">
        <v>44713</v>
      </c>
      <c r="I31" s="8">
        <v>44743</v>
      </c>
      <c r="J31" s="7">
        <v>44774</v>
      </c>
      <c r="K31" s="8">
        <v>44805</v>
      </c>
      <c r="L31" s="7">
        <v>44835</v>
      </c>
      <c r="M31" s="8">
        <v>44866</v>
      </c>
      <c r="N31" s="7">
        <v>44896</v>
      </c>
      <c r="O31" s="263"/>
      <c r="P31" s="92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s="62" customFormat="1" ht="14.5" customHeight="1" x14ac:dyDescent="0.35">
      <c r="A32" s="171" t="s">
        <v>71</v>
      </c>
      <c r="B32" s="172"/>
      <c r="C32" s="187">
        <f>IF(I27=TRUE,((M29-K29)/K29*-1),0)</f>
        <v>0</v>
      </c>
      <c r="D32" s="112">
        <f>IF(I27=TRUE,D24*C32,0)</f>
        <v>0</v>
      </c>
      <c r="E32" s="112">
        <f>IF(I27=TRUE,E24*C32,0)</f>
        <v>0</v>
      </c>
      <c r="F32" s="112">
        <f>IF(I27=TRUE,F24*C32,0)</f>
        <v>0</v>
      </c>
      <c r="G32" s="112">
        <f>IF(I27=TRUE,G24*C32,0)</f>
        <v>0</v>
      </c>
      <c r="H32" s="112">
        <f>IF(I27=TRUE,H24*C32,0)</f>
        <v>0</v>
      </c>
      <c r="I32" s="112">
        <f>IF(I27=TRUE,I24*C32,0)</f>
        <v>0</v>
      </c>
      <c r="J32" s="112">
        <f>IF(I27=TRUE,J24*C32,0)</f>
        <v>0</v>
      </c>
      <c r="K32" s="112">
        <f>IF(I27=TRUE,K24*C32,0)</f>
        <v>0</v>
      </c>
      <c r="L32" s="112">
        <f>IF(I27=TRUE,L24*C32,0)</f>
        <v>0</v>
      </c>
      <c r="M32" s="112">
        <f>IF(I27=TRUE,M24*C32,0)</f>
        <v>0</v>
      </c>
      <c r="N32" s="112">
        <f>IF(I27=TRUE,N24*C32,0)</f>
        <v>0</v>
      </c>
      <c r="O32" s="112">
        <f>SUM(D32:N32)</f>
        <v>0</v>
      </c>
      <c r="P32" s="9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s="62" customFormat="1" ht="14.5" customHeight="1" x14ac:dyDescent="0.35">
      <c r="A33" s="84" t="s">
        <v>35</v>
      </c>
      <c r="B33" s="85"/>
      <c r="C33" s="85"/>
      <c r="D33" s="87">
        <f>IF(I27=TRUE,D22-D32,0)</f>
        <v>0</v>
      </c>
      <c r="E33" s="87">
        <f>IF(I27=TRUE,E22-E32,0)</f>
        <v>0</v>
      </c>
      <c r="F33" s="87">
        <f>IF(I27=TRUE,F22-F32,0)</f>
        <v>0</v>
      </c>
      <c r="G33" s="87">
        <f>IF(I27=TRUE,G22-G32,0)</f>
        <v>0</v>
      </c>
      <c r="H33" s="87">
        <f>IF(I27=TRUE,H22-H32,0)</f>
        <v>0</v>
      </c>
      <c r="I33" s="87">
        <f>IF(I27=TRUE,I22-I32,0)</f>
        <v>0</v>
      </c>
      <c r="J33" s="87">
        <f>IF(I27=TRUE,J22-J32,0)</f>
        <v>0</v>
      </c>
      <c r="K33" s="87">
        <f>IF(I27=TRUE,K22-K32,0)</f>
        <v>0</v>
      </c>
      <c r="L33" s="87">
        <f>IF(I27=TRUE,L22-L32,0)</f>
        <v>0</v>
      </c>
      <c r="M33" s="87">
        <f>IF(I27=TRUE,M22-M32,0)</f>
        <v>0</v>
      </c>
      <c r="N33" s="87">
        <f>IF(I27=TRUE,N22-N32,0)</f>
        <v>0</v>
      </c>
      <c r="O33" s="87">
        <f>SUM(IF(D33&gt;0,D33,0)+IF(E33&gt;0,E33,0)+IF(F33&gt;0,F33,0)+IF(G33&gt;0,G33,0)+IF(H33&gt;0,H33,0)+IF(I33&gt;0,I33,0)+IF(J33&gt;0,J33,0)+IF(K33&gt;0,K33,0)+IF(L33&gt;0,L33,0)+IF(M33&gt;0,M33,0)+IF(N33&gt;0,N33,0))</f>
        <v>0</v>
      </c>
      <c r="P33" s="37">
        <f>O33</f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s="69" customFormat="1" ht="7.15" customHeight="1" x14ac:dyDescent="0.35">
      <c r="A34" s="66"/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4"/>
      <c r="P34" s="92"/>
    </row>
    <row r="35" spans="1:33" s="69" customFormat="1" ht="14.5" customHeight="1" x14ac:dyDescent="0.35">
      <c r="A35" s="264" t="s">
        <v>9</v>
      </c>
      <c r="B35" s="40"/>
      <c r="C35" s="20"/>
      <c r="D35" s="301" t="s">
        <v>33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  <c r="O35" s="262" t="s">
        <v>23</v>
      </c>
      <c r="P35" s="98" t="s">
        <v>26</v>
      </c>
    </row>
    <row r="36" spans="1:33" s="69" customFormat="1" ht="14.5" customHeight="1" x14ac:dyDescent="0.35">
      <c r="A36" s="265"/>
      <c r="B36" s="41"/>
      <c r="C36" s="21"/>
      <c r="D36" s="8">
        <v>44593</v>
      </c>
      <c r="E36" s="8">
        <v>44621</v>
      </c>
      <c r="F36" s="7">
        <v>44652</v>
      </c>
      <c r="G36" s="8">
        <v>44682</v>
      </c>
      <c r="H36" s="7">
        <v>44713</v>
      </c>
      <c r="I36" s="8">
        <v>44743</v>
      </c>
      <c r="J36" s="7">
        <v>44774</v>
      </c>
      <c r="K36" s="8">
        <v>44805</v>
      </c>
      <c r="L36" s="7">
        <v>44835</v>
      </c>
      <c r="M36" s="8">
        <v>44866</v>
      </c>
      <c r="N36" s="7">
        <v>44896</v>
      </c>
      <c r="O36" s="263"/>
      <c r="P36" s="99"/>
    </row>
    <row r="37" spans="1:33" ht="14.5" customHeight="1" x14ac:dyDescent="0.35">
      <c r="A37" s="218" t="s">
        <v>15</v>
      </c>
      <c r="B37" s="219"/>
      <c r="C37" s="220"/>
      <c r="D37" s="221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30">
        <f>SUM(D37:N37)</f>
        <v>0</v>
      </c>
      <c r="P37" s="63">
        <f>SUM(D37:N37)</f>
        <v>0</v>
      </c>
    </row>
    <row r="38" spans="1:33" ht="14.5" customHeight="1" x14ac:dyDescent="0.35">
      <c r="A38" s="223" t="s">
        <v>16</v>
      </c>
      <c r="B38" s="224"/>
      <c r="C38" s="225"/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1">
        <f t="shared" ref="O38:O44" si="5">SUM(D38:N38)</f>
        <v>0</v>
      </c>
      <c r="P38" s="64">
        <f t="shared" ref="P38:P44" si="6">SUM(D38:N38)</f>
        <v>0</v>
      </c>
    </row>
    <row r="39" spans="1:33" ht="14.5" customHeight="1" x14ac:dyDescent="0.35">
      <c r="A39" s="223" t="s">
        <v>17</v>
      </c>
      <c r="B39" s="224"/>
      <c r="C39" s="225"/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31">
        <f t="shared" si="5"/>
        <v>0</v>
      </c>
      <c r="P39" s="64">
        <f t="shared" si="6"/>
        <v>0</v>
      </c>
    </row>
    <row r="40" spans="1:33" ht="14.5" customHeight="1" x14ac:dyDescent="0.35">
      <c r="A40" s="223" t="s">
        <v>18</v>
      </c>
      <c r="B40" s="224"/>
      <c r="C40" s="225"/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31">
        <f t="shared" si="5"/>
        <v>0</v>
      </c>
      <c r="P40" s="64">
        <f t="shared" si="6"/>
        <v>0</v>
      </c>
    </row>
    <row r="41" spans="1:33" ht="14.5" customHeight="1" x14ac:dyDescent="0.35">
      <c r="A41" s="223" t="s">
        <v>19</v>
      </c>
      <c r="B41" s="224"/>
      <c r="C41" s="225"/>
      <c r="D41" s="226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31">
        <f t="shared" si="5"/>
        <v>0</v>
      </c>
      <c r="P41" s="64">
        <f t="shared" si="6"/>
        <v>0</v>
      </c>
    </row>
    <row r="42" spans="1:33" ht="14.5" customHeight="1" x14ac:dyDescent="0.35">
      <c r="A42" s="223" t="s">
        <v>20</v>
      </c>
      <c r="B42" s="224"/>
      <c r="C42" s="225"/>
      <c r="D42" s="226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31">
        <f t="shared" si="5"/>
        <v>0</v>
      </c>
      <c r="P42" s="64">
        <f t="shared" si="6"/>
        <v>0</v>
      </c>
    </row>
    <row r="43" spans="1:33" ht="14.5" customHeight="1" x14ac:dyDescent="0.35">
      <c r="A43" s="223" t="s">
        <v>21</v>
      </c>
      <c r="B43" s="224"/>
      <c r="C43" s="225"/>
      <c r="D43" s="226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31">
        <f t="shared" si="5"/>
        <v>0</v>
      </c>
      <c r="P43" s="64">
        <f t="shared" si="6"/>
        <v>0</v>
      </c>
    </row>
    <row r="44" spans="1:33" ht="14.5" customHeight="1" x14ac:dyDescent="0.35">
      <c r="A44" s="228" t="s">
        <v>22</v>
      </c>
      <c r="B44" s="229"/>
      <c r="C44" s="230"/>
      <c r="D44" s="231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32">
        <f t="shared" si="5"/>
        <v>0</v>
      </c>
      <c r="P44" s="65">
        <f t="shared" si="6"/>
        <v>0</v>
      </c>
    </row>
    <row r="45" spans="1:33" ht="14.5" customHeight="1" x14ac:dyDescent="0.35">
      <c r="A45" s="11" t="s">
        <v>81</v>
      </c>
      <c r="B45" s="43"/>
      <c r="C45" s="23" t="s">
        <v>14</v>
      </c>
      <c r="D45" s="36">
        <f>SUM(D37:D44)</f>
        <v>0</v>
      </c>
      <c r="E45" s="36">
        <f t="shared" ref="E45:N45" si="7">SUM(E37:E44)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>SUM(O37:O44)</f>
        <v>0</v>
      </c>
      <c r="P45" s="83">
        <f>SUM(D45:N45)</f>
        <v>0</v>
      </c>
      <c r="Q45" s="184"/>
    </row>
    <row r="46" spans="1:33" s="56" customFormat="1" ht="14.5" customHeight="1" x14ac:dyDescent="0.35">
      <c r="A46" s="80" t="s">
        <v>80</v>
      </c>
      <c r="B46" s="81"/>
      <c r="C46" s="86">
        <v>0.25</v>
      </c>
      <c r="D46" s="78">
        <f>D23*C46</f>
        <v>0</v>
      </c>
      <c r="E46" s="78">
        <f>E23*C46</f>
        <v>0</v>
      </c>
      <c r="F46" s="78">
        <f>F23*C46</f>
        <v>0</v>
      </c>
      <c r="G46" s="78">
        <f>G23*C46</f>
        <v>0</v>
      </c>
      <c r="H46" s="78">
        <f>H23*C46</f>
        <v>0</v>
      </c>
      <c r="I46" s="78">
        <f>I23*C46</f>
        <v>0</v>
      </c>
      <c r="J46" s="78">
        <f>J23*C46</f>
        <v>0</v>
      </c>
      <c r="K46" s="78">
        <f>K23*C46</f>
        <v>0</v>
      </c>
      <c r="L46" s="78">
        <f>L23*C46</f>
        <v>0</v>
      </c>
      <c r="M46" s="78">
        <f>M23*C46</f>
        <v>0</v>
      </c>
      <c r="N46" s="78">
        <f>N23*C46</f>
        <v>0</v>
      </c>
      <c r="O46" s="79">
        <f>SUM(D46:N46)</f>
        <v>0</v>
      </c>
      <c r="P46" s="92"/>
      <c r="Q46" s="184"/>
    </row>
    <row r="47" spans="1:33" s="197" customFormat="1" ht="14.5" customHeight="1" x14ac:dyDescent="0.35">
      <c r="A47" s="126" t="s">
        <v>44</v>
      </c>
      <c r="B47" s="127"/>
      <c r="C47" s="128">
        <v>0.75</v>
      </c>
      <c r="D47" s="129">
        <f>D46*C47</f>
        <v>0</v>
      </c>
      <c r="E47" s="129">
        <f>E46*C47</f>
        <v>0</v>
      </c>
      <c r="F47" s="129">
        <f>F46*C47</f>
        <v>0</v>
      </c>
      <c r="G47" s="129">
        <f>G46*C47</f>
        <v>0</v>
      </c>
      <c r="H47" s="129">
        <f>H46*C47</f>
        <v>0</v>
      </c>
      <c r="I47" s="129">
        <f>I46*C47</f>
        <v>0</v>
      </c>
      <c r="J47" s="129">
        <f>J46*C47</f>
        <v>0</v>
      </c>
      <c r="K47" s="129">
        <f>K46*C47</f>
        <v>0</v>
      </c>
      <c r="L47" s="129">
        <f>L46*C47</f>
        <v>0</v>
      </c>
      <c r="M47" s="129">
        <f>M46*C47</f>
        <v>0</v>
      </c>
      <c r="N47" s="129">
        <f>N46*C47</f>
        <v>0</v>
      </c>
      <c r="O47" s="129">
        <f>SUM(D47:N47)</f>
        <v>0</v>
      </c>
      <c r="P47" s="92"/>
    </row>
    <row r="48" spans="1:33" s="57" customFormat="1" ht="14.5" customHeight="1" x14ac:dyDescent="0.35">
      <c r="A48" s="206" t="s">
        <v>83</v>
      </c>
      <c r="B48" s="207"/>
      <c r="C48" s="208"/>
      <c r="D48" s="36">
        <f>D45*D17</f>
        <v>0</v>
      </c>
      <c r="E48" s="36">
        <f t="shared" ref="E48:I48" si="8">E45*E17</f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>J45*J17</f>
        <v>0</v>
      </c>
      <c r="K48" s="36">
        <f>K45*K17</f>
        <v>0</v>
      </c>
      <c r="L48" s="36">
        <f>L45*L17</f>
        <v>0</v>
      </c>
      <c r="M48" s="36">
        <f>M45*M17</f>
        <v>0</v>
      </c>
      <c r="N48" s="36">
        <f>N45*N17</f>
        <v>0</v>
      </c>
      <c r="O48" s="36">
        <f>SUM(D48:N48)</f>
        <v>0</v>
      </c>
      <c r="P48" s="92"/>
      <c r="Q48" s="184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205" customFormat="1" ht="14.5" customHeight="1" x14ac:dyDescent="0.35">
      <c r="A49" s="198" t="s">
        <v>82</v>
      </c>
      <c r="B49" s="199"/>
      <c r="C49" s="200">
        <v>0.75</v>
      </c>
      <c r="D49" s="201">
        <f>D48*C49</f>
        <v>0</v>
      </c>
      <c r="E49" s="201">
        <f>E48*C49</f>
        <v>0</v>
      </c>
      <c r="F49" s="201">
        <f>F48*C49</f>
        <v>0</v>
      </c>
      <c r="G49" s="201">
        <f>G48*C49</f>
        <v>0</v>
      </c>
      <c r="H49" s="201">
        <f>H48*C49</f>
        <v>0</v>
      </c>
      <c r="I49" s="201">
        <f>I48*C49</f>
        <v>0</v>
      </c>
      <c r="J49" s="201">
        <f>J48*C49</f>
        <v>0</v>
      </c>
      <c r="K49" s="201">
        <f>K48*C49</f>
        <v>0</v>
      </c>
      <c r="L49" s="201">
        <f>L48*C49</f>
        <v>0</v>
      </c>
      <c r="M49" s="201">
        <f>M48*C49</f>
        <v>0</v>
      </c>
      <c r="N49" s="201">
        <f>N48*C49</f>
        <v>0</v>
      </c>
      <c r="O49" s="202">
        <f t="shared" ref="O49" si="9">SUM(D49:N49)</f>
        <v>0</v>
      </c>
      <c r="P49" s="92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</row>
    <row r="50" spans="1:33" s="57" customFormat="1" ht="14.5" customHeight="1" x14ac:dyDescent="0.35">
      <c r="A50" s="109" t="s">
        <v>46</v>
      </c>
      <c r="B50" s="110"/>
      <c r="C50" s="113"/>
      <c r="D50" s="114">
        <f t="shared" ref="D50:I50" si="10">IF(D47&gt;D49,D49,D47)</f>
        <v>0</v>
      </c>
      <c r="E50" s="114">
        <f t="shared" si="10"/>
        <v>0</v>
      </c>
      <c r="F50" s="114">
        <f t="shared" si="10"/>
        <v>0</v>
      </c>
      <c r="G50" s="114">
        <f t="shared" si="10"/>
        <v>0</v>
      </c>
      <c r="H50" s="114">
        <f t="shared" si="10"/>
        <v>0</v>
      </c>
      <c r="I50" s="114">
        <f t="shared" si="10"/>
        <v>0</v>
      </c>
      <c r="J50" s="114">
        <f>IF(J47&gt;J49,J49,J47)</f>
        <v>0</v>
      </c>
      <c r="K50" s="114">
        <f>IF(K47&gt;K49,K49,K47)</f>
        <v>0</v>
      </c>
      <c r="L50" s="114">
        <f t="shared" ref="L50:N50" si="11">IF(L47&gt;L49,L49,L47)</f>
        <v>0</v>
      </c>
      <c r="M50" s="114">
        <f t="shared" si="11"/>
        <v>0</v>
      </c>
      <c r="N50" s="114">
        <f t="shared" si="11"/>
        <v>0</v>
      </c>
      <c r="O50" s="114">
        <f>SUM(D50:N50)</f>
        <v>0</v>
      </c>
      <c r="P50" s="92"/>
      <c r="Q50" s="184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57" customFormat="1" ht="14.5" customHeight="1" x14ac:dyDescent="0.35">
      <c r="A51" s="84" t="s">
        <v>35</v>
      </c>
      <c r="B51" s="85"/>
      <c r="C51" s="85"/>
      <c r="D51" s="87">
        <f>D45-D50</f>
        <v>0</v>
      </c>
      <c r="E51" s="87">
        <f t="shared" ref="E51:I51" si="12">E45-E50</f>
        <v>0</v>
      </c>
      <c r="F51" s="87">
        <f t="shared" si="12"/>
        <v>0</v>
      </c>
      <c r="G51" s="87">
        <f t="shared" si="12"/>
        <v>0</v>
      </c>
      <c r="H51" s="87">
        <f t="shared" si="12"/>
        <v>0</v>
      </c>
      <c r="I51" s="87">
        <f t="shared" si="12"/>
        <v>0</v>
      </c>
      <c r="J51" s="87">
        <f>J45-J50</f>
        <v>0</v>
      </c>
      <c r="K51" s="87">
        <f>K45-K50</f>
        <v>0</v>
      </c>
      <c r="L51" s="87">
        <f t="shared" ref="L51:N51" si="13">L45-L50</f>
        <v>0</v>
      </c>
      <c r="M51" s="87">
        <f>M45-M50</f>
        <v>0</v>
      </c>
      <c r="N51" s="87">
        <f t="shared" si="13"/>
        <v>0</v>
      </c>
      <c r="O51" s="87">
        <f>SUM(IF(D51&gt;0,D51,0)+IF(E51&gt;0,E51,0)+IF(F51&gt;0,F51,0)+IF(G51&gt;0,G51,0)+IF(H51&gt;0,H51,0)+IF(I51&gt;0,I51,0)+IF(J51&gt;0,J51,0)+IF(K51&gt;0,K51,0)+IF(L51&gt;0,L51,0)+IF(M51&gt;0,M51,0)+IF(N51&gt;0,N51,0))</f>
        <v>0</v>
      </c>
      <c r="P51" s="37">
        <f>O45-O50</f>
        <v>0</v>
      </c>
      <c r="Q51" s="184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57" customFormat="1" ht="7.1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3"/>
      <c r="P52" s="9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57" customFormat="1" ht="14.5" customHeight="1" thickBot="1" x14ac:dyDescent="0.4">
      <c r="A53" s="119" t="s">
        <v>34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2">
        <f>O22+O45</f>
        <v>0</v>
      </c>
      <c r="P53" s="124">
        <f>SUM(D22:N22)+SUM(D45:N45)</f>
        <v>0</v>
      </c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57" customFormat="1" ht="14.5" customHeight="1" thickBot="1" x14ac:dyDescent="0.4">
      <c r="A54" s="115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6"/>
      <c r="O54" s="118">
        <f>IF(I27=TRUE,O50+O32,O24+O50)</f>
        <v>0</v>
      </c>
      <c r="P54" s="125">
        <f>IF(I27=TRUE,SUM(D50:N50)+SUM(D32:N32),SUM(D24:N24)+SUM(D50:N50))</f>
        <v>0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57" customFormat="1" ht="14.5" customHeight="1" x14ac:dyDescent="0.35">
      <c r="A55" s="94" t="s">
        <v>36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23">
        <f>IF(I27=TRUE,IF(O51&lt;0,O33,O33+O51),IF(O51&lt;0,O25,O25+O51))</f>
        <v>0</v>
      </c>
      <c r="P55" s="24">
        <f>O53-O54</f>
        <v>0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57" customFormat="1" x14ac:dyDescent="0.3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6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57" customFormat="1" x14ac:dyDescent="0.3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59"/>
      <c r="P57" s="159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57" customFormat="1" x14ac:dyDescent="0.3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08"/>
      <c r="P58" s="159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57" customFormat="1" x14ac:dyDescent="0.3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59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3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3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3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3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</sheetData>
  <sheetProtection algorithmName="SHA-512" hashValue="cSQ8/yGd4L654jIuxKYO3RrGIlz5E96EixoJeAtYhdz4mTDi4PzI/1072qZFRiKqtaPljk6zladN10fjZKx6LQ==" saltValue="Iuer9l3CnKfoWOLF1ykUDQ==" spinCount="100000" sheet="1" objects="1" scenarios="1" selectLockedCells="1"/>
  <mergeCells count="26">
    <mergeCell ref="A30:C31"/>
    <mergeCell ref="D30:N30"/>
    <mergeCell ref="O30:O31"/>
    <mergeCell ref="A35:A36"/>
    <mergeCell ref="D35:N35"/>
    <mergeCell ref="O35:O36"/>
    <mergeCell ref="A28:C29"/>
    <mergeCell ref="D28:H29"/>
    <mergeCell ref="K28:L28"/>
    <mergeCell ref="M28:N28"/>
    <mergeCell ref="K29:L29"/>
    <mergeCell ref="M29:N29"/>
    <mergeCell ref="A12:C13"/>
    <mergeCell ref="D12:N12"/>
    <mergeCell ref="O12:O13"/>
    <mergeCell ref="P12:P13"/>
    <mergeCell ref="A19:A20"/>
    <mergeCell ref="D19:N19"/>
    <mergeCell ref="O19:O20"/>
    <mergeCell ref="B7:C7"/>
    <mergeCell ref="H7:K7"/>
    <mergeCell ref="B4:C4"/>
    <mergeCell ref="B5:C5"/>
    <mergeCell ref="H5:K5"/>
    <mergeCell ref="B6:C6"/>
    <mergeCell ref="H6:K6"/>
  </mergeCells>
  <conditionalFormatting sqref="D25:N25">
    <cfRule type="cellIs" dxfId="74" priority="24" operator="lessThanOrEqual">
      <formula>0</formula>
    </cfRule>
    <cfRule type="cellIs" dxfId="73" priority="25" operator="greaterThan">
      <formula>0</formula>
    </cfRule>
  </conditionalFormatting>
  <conditionalFormatting sqref="D33:N33">
    <cfRule type="cellIs" dxfId="72" priority="18" operator="lessThanOrEqual">
      <formula>0</formula>
    </cfRule>
    <cfRule type="cellIs" dxfId="71" priority="19" operator="greaterThan">
      <formula>0</formula>
    </cfRule>
  </conditionalFormatting>
  <conditionalFormatting sqref="O25">
    <cfRule type="cellIs" dxfId="70" priority="16" operator="lessThanOrEqual">
      <formula>0</formula>
    </cfRule>
    <cfRule type="cellIs" dxfId="69" priority="17" operator="greaterThan">
      <formula>0</formula>
    </cfRule>
  </conditionalFormatting>
  <conditionalFormatting sqref="O33">
    <cfRule type="cellIs" dxfId="68" priority="14" operator="lessThanOrEqual">
      <formula>0</formula>
    </cfRule>
    <cfRule type="cellIs" dxfId="67" priority="15" operator="greaterThan">
      <formula>0</formula>
    </cfRule>
  </conditionalFormatting>
  <conditionalFormatting sqref="D51:O51">
    <cfRule type="cellIs" dxfId="66" priority="12" operator="lessThanOrEqual">
      <formula>0</formula>
    </cfRule>
    <cfRule type="cellIs" dxfId="65" priority="13" operator="greaterThan">
      <formula>0</formula>
    </cfRule>
  </conditionalFormatting>
  <conditionalFormatting sqref="D15">
    <cfRule type="cellIs" dxfId="64" priority="11" operator="greaterThan">
      <formula>$D$14</formula>
    </cfRule>
  </conditionalFormatting>
  <conditionalFormatting sqref="E15">
    <cfRule type="cellIs" dxfId="63" priority="10" operator="greaterThan">
      <formula>$E$14</formula>
    </cfRule>
  </conditionalFormatting>
  <conditionalFormatting sqref="F15">
    <cfRule type="cellIs" dxfId="62" priority="9" operator="greaterThan">
      <formula>$F$14</formula>
    </cfRule>
  </conditionalFormatting>
  <conditionalFormatting sqref="G15">
    <cfRule type="cellIs" dxfId="61" priority="8" operator="greaterThan">
      <formula>$G$14</formula>
    </cfRule>
  </conditionalFormatting>
  <conditionalFormatting sqref="H15">
    <cfRule type="cellIs" dxfId="60" priority="7" operator="greaterThan">
      <formula>$H$14</formula>
    </cfRule>
  </conditionalFormatting>
  <conditionalFormatting sqref="I15">
    <cfRule type="cellIs" dxfId="59" priority="6" operator="greaterThan">
      <formula>$I$14</formula>
    </cfRule>
  </conditionalFormatting>
  <conditionalFormatting sqref="J15">
    <cfRule type="cellIs" dxfId="58" priority="5" operator="greaterThan">
      <formula>$J$14</formula>
    </cfRule>
  </conditionalFormatting>
  <conditionalFormatting sqref="K15">
    <cfRule type="cellIs" dxfId="57" priority="4" operator="greaterThan">
      <formula>$K$14</formula>
    </cfRule>
  </conditionalFormatting>
  <conditionalFormatting sqref="L15">
    <cfRule type="cellIs" dxfId="56" priority="3" operator="greaterThan">
      <formula>$L$14</formula>
    </cfRule>
  </conditionalFormatting>
  <conditionalFormatting sqref="M15">
    <cfRule type="cellIs" dxfId="55" priority="2" operator="greaterThan">
      <formula>$M$14</formula>
    </cfRule>
  </conditionalFormatting>
  <conditionalFormatting sqref="N15">
    <cfRule type="cellIs" dxfId="54" priority="1" operator="greaterThan">
      <formula>$N$14</formula>
    </cfRule>
  </conditionalFormatting>
  <pageMargins left="0.7" right="0.7" top="0.78740157499999996" bottom="0.78740157499999996" header="0.3" footer="0.3"/>
  <pageSetup paperSize="8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3</xdr:row>
                    <xdr:rowOff>0</xdr:rowOff>
                  </from>
                  <to>
                    <xdr:col>6</xdr:col>
                    <xdr:colOff>203200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locked="0" defaultSize="0" autoFill="0" autoLine="0" autoPict="0">
                <anchor moveWithCells="1">
                  <from>
                    <xdr:col>8</xdr:col>
                    <xdr:colOff>552450</xdr:colOff>
                    <xdr:row>3</xdr:row>
                    <xdr:rowOff>0</xdr:rowOff>
                  </from>
                  <to>
                    <xdr:col>8</xdr:col>
                    <xdr:colOff>736600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8" name="Check Box 19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9" name="Check Box 20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3" r:id="rId10" name="Check Box 21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4" r:id="rId11" name="Check Box 22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5" r:id="rId12" name="Check Box 23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6" r:id="rId13" name="Check Box 24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7" r:id="rId14" name="Check Box 25">
              <controlPr defaultSize="0" autoFill="0" autoLine="0" autoPict="0">
                <anchor moveWithCells="1">
                  <from>
                    <xdr:col>8</xdr:col>
                    <xdr:colOff>336550</xdr:colOff>
                    <xdr:row>27</xdr:row>
                    <xdr:rowOff>152400</xdr:rowOff>
                  </from>
                  <to>
                    <xdr:col>8</xdr:col>
                    <xdr:colOff>533400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8" r:id="rId15" name="Check Box 26">
              <controlPr defaultSize="0" autoFill="0" autoLine="0" autoPict="0">
                <anchor moveWithCells="1">
                  <from>
                    <xdr:col>9</xdr:col>
                    <xdr:colOff>342900</xdr:colOff>
                    <xdr:row>27</xdr:row>
                    <xdr:rowOff>152400</xdr:rowOff>
                  </from>
                  <to>
                    <xdr:col>9</xdr:col>
                    <xdr:colOff>546100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159B3BD6-B57A-4349-959D-53E9B3B710D1}">
            <xm:f>NOT(ISERROR(SEARCH(TRUE,I27)))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3" operator="containsText" id="{349E74D2-159A-49A2-B3AC-233F3E35C95A}">
            <xm:f>NOT(ISERROR(SEARCH(FALSE,I27)))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0" operator="containsText" id="{BC8C7BB8-6882-44E0-BFAD-13097D83760F}">
            <xm:f>NOT(ISERROR(SEARCH(TRUE,J27)))</xm:f>
            <xm:f>TRUE</xm:f>
            <x14:dxf>
              <font>
                <color theme="9" tint="-0.24994659260841701"/>
              </font>
              <fill>
                <patternFill>
                  <bgColor theme="9" tint="0.79998168889431442"/>
                </patternFill>
              </fill>
            </x14:dxf>
          </x14:cfRule>
          <x14:cfRule type="containsText" priority="21" operator="containsText" id="{A12E3736-F6D6-418D-9FEA-605058F40F0E}">
            <xm:f>NOT(ISERROR(SEARCH(FALSE,J27)))</xm:f>
            <xm:f>FALSE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Übersicht</vt:lpstr>
      <vt:lpstr>Liegenschaft 1</vt:lpstr>
      <vt:lpstr>Liegenschaft 2</vt:lpstr>
      <vt:lpstr>Liegenschaft 3</vt:lpstr>
      <vt:lpstr>Liegenschaft 4</vt:lpstr>
      <vt:lpstr>Liegenschaft 5</vt:lpstr>
      <vt:lpstr>Liegenschaft 6</vt:lpstr>
      <vt:lpstr>Liegenschaft 7</vt:lpstr>
      <vt:lpstr>Liegenschaft 8</vt:lpstr>
      <vt:lpstr>Liegenschaft 9</vt:lpstr>
      <vt:lpstr>Liegenschaft 10</vt:lpstr>
    </vt:vector>
  </TitlesOfParts>
  <Company>Land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Grallert, Lukas (Sozialministerium)</dc:creator>
  <cp:lastModifiedBy>Schlosser, Marlene</cp:lastModifiedBy>
  <cp:lastPrinted>2023-08-08T07:51:05Z</cp:lastPrinted>
  <dcterms:created xsi:type="dcterms:W3CDTF">2023-04-19T13:15:49Z</dcterms:created>
  <dcterms:modified xsi:type="dcterms:W3CDTF">2023-08-08T07:51:56Z</dcterms:modified>
</cp:coreProperties>
</file>